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730" windowHeight="9975" activeTab="0"/>
  </bookViews>
  <sheets>
    <sheet name="Gia_nc" sheetId="1" r:id="rId1"/>
  </sheets>
  <definedNames/>
  <calcPr fullCalcOnLoad="1"/>
</workbook>
</file>

<file path=xl/sharedStrings.xml><?xml version="1.0" encoding="utf-8"?>
<sst xmlns="http://schemas.openxmlformats.org/spreadsheetml/2006/main" count="587" uniqueCount="359">
  <si>
    <t>TT</t>
  </si>
  <si>
    <t>I</t>
  </si>
  <si>
    <t>CÔNG TÁC XÂY DỰNG</t>
  </si>
  <si>
    <t>(1)</t>
  </si>
  <si>
    <t>(2)</t>
  </si>
  <si>
    <t>(3)</t>
  </si>
  <si>
    <t>(4)</t>
  </si>
  <si>
    <t>(5)</t>
  </si>
  <si>
    <t>(6)</t>
  </si>
  <si>
    <t>(7)</t>
  </si>
  <si>
    <t>1.0/7</t>
  </si>
  <si>
    <t>2.0/7</t>
  </si>
  <si>
    <t>2.5/7</t>
  </si>
  <si>
    <t>3.0/7</t>
  </si>
  <si>
    <t>3.5/7</t>
  </si>
  <si>
    <t>4.0/7</t>
  </si>
  <si>
    <t>4.5/7</t>
  </si>
  <si>
    <t>5.0/7</t>
  </si>
  <si>
    <t>6.0/7</t>
  </si>
  <si>
    <t>7.0/7</t>
  </si>
  <si>
    <t>II</t>
  </si>
  <si>
    <t>KỸ SƯ</t>
  </si>
  <si>
    <t>1.0/8</t>
  </si>
  <si>
    <t>2.0/8</t>
  </si>
  <si>
    <t>8.0/8</t>
  </si>
  <si>
    <t>7.0/8</t>
  </si>
  <si>
    <t>6.0/8</t>
  </si>
  <si>
    <t>5.0/8</t>
  </si>
  <si>
    <t>4.0/8</t>
  </si>
  <si>
    <t>3.0/8</t>
  </si>
  <si>
    <t>- Kỹ sư khảo sát, thí nghiệm</t>
  </si>
  <si>
    <t>III</t>
  </si>
  <si>
    <t>1.0/2</t>
  </si>
  <si>
    <t>1.5/2</t>
  </si>
  <si>
    <t>2.0/2</t>
  </si>
  <si>
    <t>LÁI XE</t>
  </si>
  <si>
    <t>IV</t>
  </si>
  <si>
    <t>1.0/4</t>
  </si>
  <si>
    <t>2.0/4</t>
  </si>
  <si>
    <t>3.0/4</t>
  </si>
  <si>
    <t>4.0/4</t>
  </si>
  <si>
    <t>V</t>
  </si>
  <si>
    <t>Thủy thủ</t>
  </si>
  <si>
    <t>THỢ LẶN</t>
  </si>
  <si>
    <t>Thuyền trưởng</t>
  </si>
  <si>
    <t>VẬN HÀNH TÀU THUYỀN</t>
  </si>
  <si>
    <t>NGHỆ NHÂN</t>
  </si>
  <si>
    <t>HỆ SỐ CẤP BẬC</t>
  </si>
  <si>
    <t xml:space="preserve">Chế tác đồ gỗ mỹ nghệ;
Chế tác đồ đá mỹ nghệ:
Chế tác tượng, biểu tượng.
</t>
  </si>
  <si>
    <t>(8)</t>
  </si>
  <si>
    <t>Xăng 92</t>
  </si>
  <si>
    <t>lít</t>
  </si>
  <si>
    <t>Điện</t>
  </si>
  <si>
    <t>kw</t>
  </si>
  <si>
    <t>Ma zút</t>
  </si>
  <si>
    <t>NHÓM NHÂN CÔNG</t>
  </si>
  <si>
    <t>CẤP BẬC NC</t>
  </si>
  <si>
    <t>Lưu ý: chỉ thay đổi số liệu trên các ô màu vàng</t>
  </si>
  <si>
    <t>x1/7N1</t>
  </si>
  <si>
    <t>x2/7N1</t>
  </si>
  <si>
    <t>x25/7N1</t>
  </si>
  <si>
    <t>x3/7N1</t>
  </si>
  <si>
    <t>x35/7N1</t>
  </si>
  <si>
    <t>x4/7N1</t>
  </si>
  <si>
    <t>x45/7N1</t>
  </si>
  <si>
    <t>x5/7N1</t>
  </si>
  <si>
    <t>x6/7N1</t>
  </si>
  <si>
    <t>x7/7N1</t>
  </si>
  <si>
    <t>x2/7N2</t>
  </si>
  <si>
    <t>x25/7N2</t>
  </si>
  <si>
    <t>x3/7N2</t>
  </si>
  <si>
    <t>x35/7N2</t>
  </si>
  <si>
    <t>x4/7N2</t>
  </si>
  <si>
    <t>x45/7N2</t>
  </si>
  <si>
    <t>x5/7N2</t>
  </si>
  <si>
    <t>x6/7N2</t>
  </si>
  <si>
    <t>x7/7N2</t>
  </si>
  <si>
    <t>x1/7N2</t>
  </si>
  <si>
    <t>x1/7N3</t>
  </si>
  <si>
    <t>x2/7N3</t>
  </si>
  <si>
    <t>x25/7N3</t>
  </si>
  <si>
    <t>x3/7N3</t>
  </si>
  <si>
    <t>x35/7N3</t>
  </si>
  <si>
    <t>x4/7N3</t>
  </si>
  <si>
    <t>x45/7N3</t>
  </si>
  <si>
    <t>x5/7N3</t>
  </si>
  <si>
    <t>x6/7N3</t>
  </si>
  <si>
    <t>x7/7N3</t>
  </si>
  <si>
    <t>x1/7N4</t>
  </si>
  <si>
    <t>x2/7N4</t>
  </si>
  <si>
    <t>x25/7N4</t>
  </si>
  <si>
    <t>x3/7N4</t>
  </si>
  <si>
    <t>x35/7N4</t>
  </si>
  <si>
    <t>x4/7N4</t>
  </si>
  <si>
    <t>x45/7N4</t>
  </si>
  <si>
    <t>x5/7N4</t>
  </si>
  <si>
    <t>x6/7N4</t>
  </si>
  <si>
    <t>x7/7N4</t>
  </si>
  <si>
    <t>x1/2L3</t>
  </si>
  <si>
    <t>x15/2L3</t>
  </si>
  <si>
    <t>x2/2L3</t>
  </si>
  <si>
    <t>x1/4L4</t>
  </si>
  <si>
    <t>x2/4L4</t>
  </si>
  <si>
    <t>x3/4L4</t>
  </si>
  <si>
    <t>x4/4L4</t>
  </si>
  <si>
    <t>x1/4L53</t>
  </si>
  <si>
    <t>x2/4L53</t>
  </si>
  <si>
    <t>x3/4L53</t>
  </si>
  <si>
    <t>x4/4L53</t>
  </si>
  <si>
    <t>x1/4L54</t>
  </si>
  <si>
    <t>x2/4L54</t>
  </si>
  <si>
    <t>x3/4L54</t>
  </si>
  <si>
    <t>x4/4L54</t>
  </si>
  <si>
    <t>x1/4L6</t>
  </si>
  <si>
    <t>x2/4L6</t>
  </si>
  <si>
    <t>x3/4L6</t>
  </si>
  <si>
    <t>x4/4L6</t>
  </si>
  <si>
    <t>Xang</t>
  </si>
  <si>
    <t xml:space="preserve">Diezel   </t>
  </si>
  <si>
    <t xml:space="preserve">KWh </t>
  </si>
  <si>
    <t xml:space="preserve">Mazut </t>
  </si>
  <si>
    <t>GIÁ NHIÊN LIỆU NĂNG LƯỢNG</t>
  </si>
  <si>
    <t>STT</t>
  </si>
  <si>
    <t>Loại nhiên liệu, năng lượng</t>
  </si>
  <si>
    <t>ĐVT</t>
  </si>
  <si>
    <t>Đơn giá (đ)</t>
  </si>
  <si>
    <t>Hệ số NL phụ</t>
  </si>
  <si>
    <t>Giá thành (đ)</t>
  </si>
  <si>
    <t>Dầu Diezel 005S</t>
  </si>
  <si>
    <t>%</t>
  </si>
  <si>
    <t xml:space="preserve">Thuhoi  </t>
  </si>
  <si>
    <t xml:space="preserve">G_min </t>
  </si>
  <si>
    <t>Giá trị</t>
  </si>
  <si>
    <t>(Theo Thông tư 11/2019/TT-BXD ngày 26/12/2019)</t>
  </si>
  <si>
    <t>Giới hạn tính giá thu hồi sau thanh lý (min)</t>
  </si>
  <si>
    <t>GIÁ TRỊ THU HỒI MÁY (THIẾT BỊ)</t>
  </si>
  <si>
    <t>Giá trị thu hồi máy sau thanh lý</t>
  </si>
  <si>
    <t xml:space="preserve">Tỷ lệ thu hồi máy (thiết bị) sau thanh lý </t>
  </si>
  <si>
    <t>Triệu VNĐ</t>
  </si>
  <si>
    <t>x1/8</t>
  </si>
  <si>
    <t>x2/8</t>
  </si>
  <si>
    <t>x3/8</t>
  </si>
  <si>
    <t>x4/8</t>
  </si>
  <si>
    <t>x5/8</t>
  </si>
  <si>
    <t>x6/8</t>
  </si>
  <si>
    <t>x7/8</t>
  </si>
  <si>
    <t>x8/8</t>
  </si>
  <si>
    <t>Thuyền trưởng; nhóm I</t>
  </si>
  <si>
    <t>Thuyển trưởng; nhóm II</t>
  </si>
  <si>
    <t>Thuyền phó 1, máy 1; nhóm I</t>
  </si>
  <si>
    <t>Thuyền phó 1, máy 1; nhóm II</t>
  </si>
  <si>
    <t>Thuyền phó 2, máy 2; nhóm I</t>
  </si>
  <si>
    <t>Thuyền phó 2, máy 2; nhóm II</t>
  </si>
  <si>
    <t>V.1</t>
  </si>
  <si>
    <t>V.2</t>
  </si>
  <si>
    <t>Thủy thủ, thợ máy, thợ điện</t>
  </si>
  <si>
    <t>Thợ máy, thợ điện</t>
  </si>
  <si>
    <t>Thợ điều khiển tàu hút, tàu cuốc nạo vét sông</t>
  </si>
  <si>
    <t>V.3</t>
  </si>
  <si>
    <t>Thuyền trưởng, thuyền phó, máy 1, máy 2 của tàu, ca nô, cần cẩu nổi, búa đóng cọc nổi và tàu đóng cọc</t>
  </si>
  <si>
    <t>Tàu hút dưới 150m3/h</t>
  </si>
  <si>
    <t>Máy trưởng</t>
  </si>
  <si>
    <t>Máy 2, kỹ thuật viên cuốc 1,
thuyền phó</t>
  </si>
  <si>
    <t xml:space="preserve">Kỹ thuật viên cuốc 2 </t>
  </si>
  <si>
    <t>Tàu hút từ 150m3/h đến 300m3/h</t>
  </si>
  <si>
    <t>Tàu hút trên 300m3/h, tàu cuốc dưới 300m3/h</t>
  </si>
  <si>
    <t>Điện trưởng</t>
  </si>
  <si>
    <t>V.4</t>
  </si>
  <si>
    <t>Thợ điều khiển tàu hút, tàu cuốc , tàu đào gầu ngoạm nạo vét biển</t>
  </si>
  <si>
    <t>Tàu từ 300m3/h đến 800m3/h</t>
  </si>
  <si>
    <t>Thuyền trưởng tàu hút bụng</t>
  </si>
  <si>
    <t>Máy trưởng, thuyền trưởng tàu cuốc; 
tàu hút phun, tàu đào gầu ngoạm</t>
  </si>
  <si>
    <t xml:space="preserve">Điện trưởng tàu hút, tàu cuốc; KTV cuốc 1, thuyền phó 2 tàu hút bụng; KTV cuốc 2 tàu cuốc, tàu hút phun, tàu đào gầu ngoạm </t>
  </si>
  <si>
    <t>Máy 2, kỹ thuật viên cuốc 1 tàu cuốc, 
tàu hút phun, tàu đào gầu ngoạm:</t>
  </si>
  <si>
    <t>Thuyền phó tàu cuốc,  
KTV cuốc 2 tàu hút</t>
  </si>
  <si>
    <t>Tàu từ 800m3/h trở lên</t>
  </si>
  <si>
    <t>NHÓM
 NC XÂY DỰNG</t>
  </si>
  <si>
    <t>x1/2L511</t>
  </si>
  <si>
    <t>x15/2L511</t>
  </si>
  <si>
    <t>x2/2L511</t>
  </si>
  <si>
    <t>x1/2L512</t>
  </si>
  <si>
    <t>x15/2L512</t>
  </si>
  <si>
    <t>x2/2L512</t>
  </si>
  <si>
    <t>x1/2L513</t>
  </si>
  <si>
    <t>x15/2L513</t>
  </si>
  <si>
    <t>x2/2L513</t>
  </si>
  <si>
    <t>x1/2L514</t>
  </si>
  <si>
    <t>x15/2L514</t>
  </si>
  <si>
    <t>x2/2L514</t>
  </si>
  <si>
    <t>x1/2L515</t>
  </si>
  <si>
    <t>x15/2L515</t>
  </si>
  <si>
    <t>x2/2L515</t>
  </si>
  <si>
    <t>x1/2L516</t>
  </si>
  <si>
    <t>x15/2L516</t>
  </si>
  <si>
    <t>x2/2L516</t>
  </si>
  <si>
    <t>x1/2L5311</t>
  </si>
  <si>
    <t>x15/2L5311</t>
  </si>
  <si>
    <t>x2/2L5311</t>
  </si>
  <si>
    <t>x1/2L5312</t>
  </si>
  <si>
    <t>x15/2L5312</t>
  </si>
  <si>
    <t>x2/2L5312</t>
  </si>
  <si>
    <t>x1/2L5313</t>
  </si>
  <si>
    <t>x15/2L5313</t>
  </si>
  <si>
    <t>x2/2L5313</t>
  </si>
  <si>
    <t>x1/2L5314</t>
  </si>
  <si>
    <t>x15/2L5314</t>
  </si>
  <si>
    <t>x2/2L5314</t>
  </si>
  <si>
    <t>x1/2L5321</t>
  </si>
  <si>
    <t>x15/2L5321</t>
  </si>
  <si>
    <t>x2/2L5321</t>
  </si>
  <si>
    <t>x1/2L5322</t>
  </si>
  <si>
    <t>x15/2L5322</t>
  </si>
  <si>
    <t>x2/2L5322</t>
  </si>
  <si>
    <t>x1/2L5323</t>
  </si>
  <si>
    <t>x15/2L5323</t>
  </si>
  <si>
    <t>x2/2L5323</t>
  </si>
  <si>
    <t>x1/2L5324</t>
  </si>
  <si>
    <t>x15/2L5324</t>
  </si>
  <si>
    <t>x2/2L5324</t>
  </si>
  <si>
    <t>x1/2L5331</t>
  </si>
  <si>
    <t>x15/2L5331</t>
  </si>
  <si>
    <t>x2/2L5331</t>
  </si>
  <si>
    <t>x1/2L5332</t>
  </si>
  <si>
    <t>x15/2L5332</t>
  </si>
  <si>
    <t>x2/2L5332</t>
  </si>
  <si>
    <t>x1/2L5333</t>
  </si>
  <si>
    <t>x15/2L5333</t>
  </si>
  <si>
    <t>x2/2L5333</t>
  </si>
  <si>
    <t>x1/2L5334</t>
  </si>
  <si>
    <t>x15/2L5334</t>
  </si>
  <si>
    <t>x2/2L5334</t>
  </si>
  <si>
    <t>x1/2L5335</t>
  </si>
  <si>
    <t>x15/2L5335</t>
  </si>
  <si>
    <t>x2/2L5335</t>
  </si>
  <si>
    <t>x1/2L5411</t>
  </si>
  <si>
    <t>x15/2L5411</t>
  </si>
  <si>
    <t>x2/2L5411</t>
  </si>
  <si>
    <t>x1/2L5412</t>
  </si>
  <si>
    <t>x15/2L5412</t>
  </si>
  <si>
    <t>x2/2L5412</t>
  </si>
  <si>
    <t>x1/2L5413</t>
  </si>
  <si>
    <t>x15/2L5413</t>
  </si>
  <si>
    <t>x2/2L5413</t>
  </si>
  <si>
    <t>x1/2L5414</t>
  </si>
  <si>
    <t>x15/2L5414</t>
  </si>
  <si>
    <t>x2/2L5414</t>
  </si>
  <si>
    <t>x1/2L5415</t>
  </si>
  <si>
    <t>x15/2L5415</t>
  </si>
  <si>
    <t>x2/2L5415</t>
  </si>
  <si>
    <t>x1/2L5421</t>
  </si>
  <si>
    <t>x15/2L5421</t>
  </si>
  <si>
    <t>x2/2L5421</t>
  </si>
  <si>
    <t>x1/2L5422</t>
  </si>
  <si>
    <t>x15/2L5422</t>
  </si>
  <si>
    <t>x2/2L5422</t>
  </si>
  <si>
    <t>x1/2L5423</t>
  </si>
  <si>
    <t>x15/2L5423</t>
  </si>
  <si>
    <t>x2/2L5423</t>
  </si>
  <si>
    <t>x1/2L5424</t>
  </si>
  <si>
    <t>x15/2L5424</t>
  </si>
  <si>
    <t>x2/2L5424</t>
  </si>
  <si>
    <t>x1/2L5425</t>
  </si>
  <si>
    <t>x15/2L5425</t>
  </si>
  <si>
    <t>x2/2L5425</t>
  </si>
  <si>
    <t>Không thay đổi cột này</t>
  </si>
  <si>
    <t>Ký hiệu NC</t>
  </si>
  <si>
    <t>CỘT GIÁ NC ĐƯỢC LIÊN KẾT VÀO PHẦN MỀM</t>
  </si>
  <si>
    <t>Nạp 1,2,3…</t>
  </si>
  <si>
    <t>GIÁ GỐC NHIÊN LIỆU NĂNG LƯỢNG</t>
  </si>
  <si>
    <t>#Xang</t>
  </si>
  <si>
    <t xml:space="preserve">#Diezel   </t>
  </si>
  <si>
    <t xml:space="preserve">#KWh </t>
  </si>
  <si>
    <t xml:space="preserve">#Mazut </t>
  </si>
  <si>
    <t>BÙ GIÁ NHIÊN LIỆU NĂNG LƯỢNG</t>
  </si>
  <si>
    <t>Bù giá (đ)</t>
  </si>
  <si>
    <t>%Xang</t>
  </si>
  <si>
    <t>%Diezel</t>
  </si>
  <si>
    <t>%KWh</t>
  </si>
  <si>
    <t>%Mazut</t>
  </si>
  <si>
    <t>VI.1</t>
  </si>
  <si>
    <t>VI.2</t>
  </si>
  <si>
    <t>x1/2L61</t>
  </si>
  <si>
    <t>x15/2L61</t>
  </si>
  <si>
    <t>x2/2L61</t>
  </si>
  <si>
    <t>THỢ LẶN cấp I</t>
  </si>
  <si>
    <t>x37/7N1</t>
  </si>
  <si>
    <t>3.7/7</t>
  </si>
  <si>
    <t>x37/7N2</t>
  </si>
  <si>
    <t>x37/7N3</t>
  </si>
  <si>
    <t>x37/7N4</t>
  </si>
  <si>
    <t>TVXD</t>
  </si>
  <si>
    <t>II.4</t>
  </si>
  <si>
    <t>II.3</t>
  </si>
  <si>
    <t>II.2</t>
  </si>
  <si>
    <t>II.1</t>
  </si>
  <si>
    <t>- Kỹ sư cao cấp, chủ nhiệm dự án</t>
  </si>
  <si>
    <t>- Kỹ sư chính, chủ nhiệm bộ môn</t>
  </si>
  <si>
    <t>- Kỹ sư</t>
  </si>
  <si>
    <t>- Kỹ thuật viên trình độ trung cấp,
 cao đẳng, đào tạo nghề</t>
  </si>
  <si>
    <t>x1/8L21</t>
  </si>
  <si>
    <t>x2/8L21</t>
  </si>
  <si>
    <t>x3/8L21</t>
  </si>
  <si>
    <t>x4/8L21</t>
  </si>
  <si>
    <t>x5/8L21</t>
  </si>
  <si>
    <t>x6/8L21</t>
  </si>
  <si>
    <t>x7/8L21</t>
  </si>
  <si>
    <t>x8/8L21</t>
  </si>
  <si>
    <t>x1/8L22</t>
  </si>
  <si>
    <t>x2/8L22</t>
  </si>
  <si>
    <t>x3/8L22</t>
  </si>
  <si>
    <t>x4/8L22</t>
  </si>
  <si>
    <t>x5/8L22</t>
  </si>
  <si>
    <t>x6/8L22</t>
  </si>
  <si>
    <t>x7/8L22</t>
  </si>
  <si>
    <t>x8/8L22</t>
  </si>
  <si>
    <t>x1/8L23</t>
  </si>
  <si>
    <t>x2/8L23</t>
  </si>
  <si>
    <t>x3/8L23</t>
  </si>
  <si>
    <t>x4/8L23</t>
  </si>
  <si>
    <t>x5/8L23</t>
  </si>
  <si>
    <t>x6/8L23</t>
  </si>
  <si>
    <t>x7/8L23</t>
  </si>
  <si>
    <t>x8/8L23</t>
  </si>
  <si>
    <t>x1/8L24</t>
  </si>
  <si>
    <t>x2/8L24</t>
  </si>
  <si>
    <t>x3/8L24</t>
  </si>
  <si>
    <t>x4/8L24</t>
  </si>
  <si>
    <t>x5/8L24</t>
  </si>
  <si>
    <t>x6/8L24</t>
  </si>
  <si>
    <t>x7/8L24</t>
  </si>
  <si>
    <t>x8/8L24</t>
  </si>
  <si>
    <t>VI</t>
  </si>
  <si>
    <t>THỢ LẶN cấp II</t>
  </si>
  <si>
    <t>x1/2L62</t>
  </si>
  <si>
    <t>x15/2L62</t>
  </si>
  <si>
    <t>x2/2L62</t>
  </si>
  <si>
    <t>x45/8</t>
  </si>
  <si>
    <t>4.5/8</t>
  </si>
  <si>
    <t>(Cập nhật theo Thông tư 13/2021/TT-BXD ngày 31/08/2021)</t>
  </si>
  <si>
    <t>4 NHÓM CN XÂY DỰNG</t>
  </si>
  <si>
    <t>x1/4N4</t>
  </si>
  <si>
    <t>x2/4N4</t>
  </si>
  <si>
    <t>x3/4N4</t>
  </si>
  <si>
    <t>x4/4N4</t>
  </si>
  <si>
    <t>Nhóm IV</t>
  </si>
  <si>
    <t>Nhóm III</t>
  </si>
  <si>
    <t>Nhóm II</t>
  </si>
  <si>
    <t>Nhóm I</t>
  </si>
  <si>
    <t>- Công tác phát cây, phá dỡ công trình, tháo dỡ kết cấu công trình, bộ phận máy móc, thiết bị công trình;
- Công tác trồng cỏ các loại;
- Công tác bốc xếp, vận chuyển vật tư, vật liệu, phụ kiện, cấu kiện xây dựng, phế thải xây dựng các loại;
- Công tác đào, đắp, phá, bốc xúc, san, ủi, bơm, nạo vét, xói hút: bùn, đất, cát, đá, sỏi các loại, phế thải;
- Công tác đóng gói vật liệu rời.</t>
  </si>
  <si>
    <t>- Công tác xây dựng không thuộc nhóm I, nhóm III, nhóm IV.
- Xác định bằng bình quân số học của đơn giá nhân công các nhóm 2, 3, 4, 5 và 11 đã công bố</t>
  </si>
  <si>
    <t>- Công tác lắp đặt, sửa chữa máy và thiết bị công trình xây dựng, công nghệ xây dựng.
- Xác định bằng đơn giá nhân công nhóm 6 đã công bố</t>
  </si>
  <si>
    <t xml:space="preserve">- Công tác vận hành máy và thiết bị thi công xây dựng, lái xe các loại.
- Xác định bằng bình quân số học đơn
giá nhân công nhóm 7, 8, 9 và 10 đã công bố
</t>
  </si>
  <si>
    <t>- Công tác vận hành máy và thiết bị thi công xây dựng, lái xe các loại.
- Xác định bằng bình quân số học đơn
giá nhân công nhóm 9 và 10 đã công bố</t>
  </si>
  <si>
    <t>BẢNG LƯƠNG CÔNG NHÂN</t>
  </si>
  <si>
    <t>&amp; Quyết định số 391/QĐ-UBND ngày 15/10/2021 của UBND tỉnh Bắc Ninh</t>
  </si>
  <si>
    <t>Đơn giá</t>
  </si>
  <si>
    <t>Khu vực …</t>
  </si>
  <si>
    <t>Khu vực
 …</t>
  </si>
  <si>
    <t>(Bảng giá ca máy tỉnh Bắc Ninh theo QĐ615/QĐ-UBND ngày 21/12/2020
về đ/c giá nhiên liệu và giá điện theo QĐ 648/QĐ-BTC ngày 20/03/2019)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</si>
</sst>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_(* #,##0.000_);_(* \(#,##0.000\);_(* &quot;-&quot;?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</numFmts>
  <fonts count="57">
    <font>
      <sz val="12"/>
      <color theme="1"/>
      <name val=".VnTime"/>
      <family val="2"/>
    </font>
    <font>
      <sz val="12"/>
      <color indexed="8"/>
      <name val=".VnTime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b/>
      <sz val="12"/>
      <color indexed="8"/>
      <name val=".VnTime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2"/>
      <color indexed="56"/>
      <name val="Times New Roman"/>
      <family val="1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b/>
      <sz val="14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5" fontId="47" fillId="33" borderId="11" xfId="42" applyNumberFormat="1" applyFont="1" applyFill="1" applyBorder="1" applyAlignment="1">
      <alignment horizontal="center" vertical="center"/>
    </xf>
    <xf numFmtId="165" fontId="47" fillId="33" borderId="13" xfId="42" applyNumberFormat="1" applyFont="1" applyFill="1" applyBorder="1" applyAlignment="1">
      <alignment horizontal="center" vertical="center"/>
    </xf>
    <xf numFmtId="0" fontId="48" fillId="0" borderId="11" xfId="0" applyFont="1" applyBorder="1" applyAlignment="1" quotePrefix="1">
      <alignment horizontal="center" vertical="center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8" fillId="0" borderId="13" xfId="0" applyFont="1" applyBorder="1" applyAlignment="1" quotePrefix="1">
      <alignment horizontal="center" vertical="center"/>
    </xf>
    <xf numFmtId="165" fontId="46" fillId="0" borderId="12" xfId="42" applyNumberFormat="1" applyFont="1" applyBorder="1" applyAlignment="1">
      <alignment horizontal="center" vertical="center"/>
    </xf>
    <xf numFmtId="165" fontId="46" fillId="0" borderId="14" xfId="42" applyNumberFormat="1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46" fillId="0" borderId="12" xfId="0" applyFont="1" applyBorder="1" applyAlignment="1">
      <alignment horizontal="center"/>
    </xf>
    <xf numFmtId="0" fontId="50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3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/>
    </xf>
    <xf numFmtId="0" fontId="50" fillId="33" borderId="15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3" fontId="46" fillId="33" borderId="11" xfId="0" applyNumberFormat="1" applyFont="1" applyFill="1" applyBorder="1" applyAlignment="1">
      <alignment/>
    </xf>
    <xf numFmtId="3" fontId="46" fillId="33" borderId="12" xfId="0" applyNumberFormat="1" applyFont="1" applyFill="1" applyBorder="1" applyAlignment="1">
      <alignment/>
    </xf>
    <xf numFmtId="164" fontId="46" fillId="0" borderId="11" xfId="0" applyNumberFormat="1" applyFont="1" applyBorder="1" applyAlignment="1">
      <alignment/>
    </xf>
    <xf numFmtId="164" fontId="46" fillId="0" borderId="12" xfId="0" applyNumberFormat="1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165" fontId="46" fillId="33" borderId="11" xfId="42" applyNumberFormat="1" applyFont="1" applyFill="1" applyBorder="1" applyAlignment="1">
      <alignment/>
    </xf>
    <xf numFmtId="165" fontId="46" fillId="33" borderId="12" xfId="42" applyNumberFormat="1" applyFont="1" applyFill="1" applyBorder="1" applyAlignment="1">
      <alignment/>
    </xf>
    <xf numFmtId="165" fontId="46" fillId="0" borderId="13" xfId="42" applyNumberFormat="1" applyFont="1" applyBorder="1" applyAlignment="1">
      <alignment horizontal="center" vertical="center"/>
    </xf>
    <xf numFmtId="164" fontId="46" fillId="0" borderId="11" xfId="0" applyNumberFormat="1" applyFont="1" applyBorder="1" applyAlignment="1">
      <alignment horizontal="center" vertical="center"/>
    </xf>
    <xf numFmtId="165" fontId="46" fillId="0" borderId="11" xfId="42" applyNumberFormat="1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50" fillId="34" borderId="20" xfId="0" applyFont="1" applyFill="1" applyBorder="1" applyAlignment="1">
      <alignment horizontal="center" vertical="center" wrapText="1"/>
    </xf>
    <xf numFmtId="165" fontId="49" fillId="34" borderId="21" xfId="0" applyNumberFormat="1" applyFont="1" applyFill="1" applyBorder="1" applyAlignment="1">
      <alignment vertical="center"/>
    </xf>
    <xf numFmtId="165" fontId="51" fillId="34" borderId="22" xfId="0" applyNumberFormat="1" applyFont="1" applyFill="1" applyBorder="1" applyAlignment="1">
      <alignment vertical="center"/>
    </xf>
    <xf numFmtId="165" fontId="51" fillId="34" borderId="23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165" fontId="51" fillId="34" borderId="15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2" xfId="0" applyFont="1" applyFill="1" applyBorder="1" applyAlignment="1">
      <alignment/>
    </xf>
    <xf numFmtId="165" fontId="46" fillId="0" borderId="13" xfId="42" applyNumberFormat="1" applyFont="1" applyBorder="1" applyAlignment="1">
      <alignment/>
    </xf>
    <xf numFmtId="0" fontId="50" fillId="0" borderId="24" xfId="0" applyFont="1" applyBorder="1" applyAlignment="1">
      <alignment horizontal="center" vertical="center" wrapText="1"/>
    </xf>
    <xf numFmtId="0" fontId="50" fillId="0" borderId="25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 wrapText="1"/>
    </xf>
    <xf numFmtId="0" fontId="49" fillId="0" borderId="25" xfId="0" applyFont="1" applyBorder="1" applyAlignment="1">
      <alignment/>
    </xf>
    <xf numFmtId="0" fontId="51" fillId="0" borderId="25" xfId="0" applyFont="1" applyBorder="1" applyAlignment="1">
      <alignment/>
    </xf>
    <xf numFmtId="0" fontId="49" fillId="0" borderId="26" xfId="0" applyFont="1" applyBorder="1" applyAlignment="1">
      <alignment/>
    </xf>
    <xf numFmtId="0" fontId="48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 quotePrefix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0" fontId="47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165" fontId="46" fillId="0" borderId="14" xfId="42" applyNumberFormat="1" applyFont="1" applyBorder="1" applyAlignment="1">
      <alignment/>
    </xf>
    <xf numFmtId="165" fontId="49" fillId="34" borderId="23" xfId="0" applyNumberFormat="1" applyFont="1" applyFill="1" applyBorder="1" applyAlignment="1">
      <alignment vertical="center"/>
    </xf>
    <xf numFmtId="0" fontId="46" fillId="0" borderId="0" xfId="0" applyFont="1" applyBorder="1" applyAlignment="1">
      <alignment/>
    </xf>
    <xf numFmtId="0" fontId="49" fillId="0" borderId="0" xfId="0" applyFont="1" applyBorder="1" applyAlignment="1">
      <alignment/>
    </xf>
    <xf numFmtId="3" fontId="46" fillId="0" borderId="0" xfId="0" applyNumberFormat="1" applyFont="1" applyAlignment="1">
      <alignment vertical="center"/>
    </xf>
    <xf numFmtId="3" fontId="51" fillId="34" borderId="11" xfId="0" applyNumberFormat="1" applyFont="1" applyFill="1" applyBorder="1" applyAlignment="1">
      <alignment vertical="center"/>
    </xf>
    <xf numFmtId="3" fontId="46" fillId="2" borderId="11" xfId="0" applyNumberFormat="1" applyFont="1" applyFill="1" applyBorder="1" applyAlignment="1">
      <alignment/>
    </xf>
    <xf numFmtId="0" fontId="46" fillId="2" borderId="11" xfId="0" applyFont="1" applyFill="1" applyBorder="1" applyAlignment="1">
      <alignment/>
    </xf>
    <xf numFmtId="3" fontId="46" fillId="0" borderId="13" xfId="42" applyNumberFormat="1" applyFont="1" applyBorder="1" applyAlignment="1">
      <alignment/>
    </xf>
    <xf numFmtId="0" fontId="46" fillId="2" borderId="12" xfId="0" applyFont="1" applyFill="1" applyBorder="1" applyAlignment="1">
      <alignment/>
    </xf>
    <xf numFmtId="3" fontId="46" fillId="0" borderId="14" xfId="42" applyNumberFormat="1" applyFont="1" applyBorder="1" applyAlignment="1">
      <alignment/>
    </xf>
    <xf numFmtId="3" fontId="46" fillId="2" borderId="12" xfId="0" applyNumberFormat="1" applyFont="1" applyFill="1" applyBorder="1" applyAlignment="1">
      <alignment/>
    </xf>
    <xf numFmtId="0" fontId="48" fillId="0" borderId="27" xfId="0" applyFont="1" applyBorder="1" applyAlignment="1" quotePrefix="1">
      <alignment horizontal="center" vertical="center"/>
    </xf>
    <xf numFmtId="165" fontId="46" fillId="0" borderId="27" xfId="42" applyNumberFormat="1" applyFont="1" applyBorder="1" applyAlignment="1">
      <alignment horizontal="center" vertical="center"/>
    </xf>
    <xf numFmtId="165" fontId="47" fillId="33" borderId="27" xfId="42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/>
    </xf>
    <xf numFmtId="0" fontId="49" fillId="0" borderId="30" xfId="0" applyFont="1" applyBorder="1" applyAlignment="1">
      <alignment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1" fillId="34" borderId="0" xfId="0" applyFont="1" applyFill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6" fillId="0" borderId="11" xfId="0" applyFont="1" applyBorder="1" applyAlignment="1" quotePrefix="1">
      <alignment horizontal="left" vertical="center" wrapText="1"/>
    </xf>
    <xf numFmtId="0" fontId="46" fillId="0" borderId="11" xfId="0" applyFont="1" applyBorder="1" applyAlignment="1">
      <alignment horizontal="left" vertic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47" fillId="0" borderId="31" xfId="0" applyFont="1" applyBorder="1" applyAlignment="1">
      <alignment horizontal="left" vertical="center"/>
    </xf>
    <xf numFmtId="0" fontId="47" fillId="0" borderId="37" xfId="0" applyFont="1" applyBorder="1" applyAlignment="1">
      <alignment horizontal="left" vertical="center"/>
    </xf>
    <xf numFmtId="0" fontId="47" fillId="0" borderId="38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4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6" fillId="0" borderId="27" xfId="0" applyFont="1" applyBorder="1" applyAlignment="1">
      <alignment horizontal="left" vertical="center" wrapText="1"/>
    </xf>
    <xf numFmtId="0" fontId="56" fillId="0" borderId="39" xfId="0" applyFont="1" applyBorder="1" applyAlignment="1">
      <alignment horizontal="left" vertical="center" wrapText="1"/>
    </xf>
    <xf numFmtId="0" fontId="56" fillId="0" borderId="40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35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1" xfId="0" applyFont="1" applyBorder="1" applyAlignment="1">
      <alignment horizontal="left" vertical="center" wrapText="1"/>
    </xf>
    <xf numFmtId="0" fontId="47" fillId="0" borderId="37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0" fontId="46" fillId="0" borderId="11" xfId="0" applyFont="1" applyBorder="1" applyAlignment="1" quotePrefix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7"/>
  <sheetViews>
    <sheetView tabSelected="1" zoomScale="73" zoomScaleNormal="73" zoomScalePageLayoutView="0" workbookViewId="0" topLeftCell="B1">
      <selection activeCell="F211" sqref="F211"/>
    </sheetView>
  </sheetViews>
  <sheetFormatPr defaultColWidth="8.796875" defaultRowHeight="20.25" customHeight="1"/>
  <cols>
    <col min="1" max="1" width="12" style="1" hidden="1" customWidth="1"/>
    <col min="2" max="2" width="6.59765625" style="4" customWidth="1"/>
    <col min="3" max="3" width="9.3984375" style="4" customWidth="1"/>
    <col min="4" max="4" width="34.3984375" style="1" customWidth="1"/>
    <col min="5" max="5" width="6.09765625" style="1" customWidth="1"/>
    <col min="6" max="6" width="6.5" style="2" customWidth="1"/>
    <col min="7" max="7" width="8.8984375" style="1" customWidth="1"/>
    <col min="8" max="8" width="9.09765625" style="1" bestFit="1" customWidth="1"/>
    <col min="9" max="9" width="10.69921875" style="1" hidden="1" customWidth="1"/>
    <col min="10" max="10" width="8.8984375" style="1" hidden="1" customWidth="1"/>
    <col min="11" max="12" width="9.69921875" style="19" hidden="1" customWidth="1"/>
    <col min="13" max="13" width="2.69921875" style="1" customWidth="1"/>
    <col min="14" max="14" width="11.5" style="48" customWidth="1"/>
    <col min="15" max="16384" width="9" style="1" customWidth="1"/>
  </cols>
  <sheetData>
    <row r="1" spans="2:10" ht="23.25" customHeight="1">
      <c r="B1" s="91" t="s">
        <v>353</v>
      </c>
      <c r="C1" s="91"/>
      <c r="D1" s="91"/>
      <c r="E1" s="91"/>
      <c r="F1" s="91"/>
      <c r="G1" s="91"/>
      <c r="H1" s="91"/>
      <c r="I1" s="91"/>
      <c r="J1" s="19"/>
    </row>
    <row r="2" spans="2:10" ht="23.25" customHeight="1">
      <c r="B2" s="92" t="s">
        <v>338</v>
      </c>
      <c r="C2" s="92"/>
      <c r="D2" s="92"/>
      <c r="E2" s="92"/>
      <c r="F2" s="92"/>
      <c r="G2" s="92"/>
      <c r="H2" s="92"/>
      <c r="I2" s="92"/>
      <c r="J2" s="19"/>
    </row>
    <row r="3" spans="2:10" ht="23.25" customHeight="1">
      <c r="B3" s="92" t="s">
        <v>354</v>
      </c>
      <c r="C3" s="92"/>
      <c r="D3" s="92"/>
      <c r="E3" s="92"/>
      <c r="F3" s="92"/>
      <c r="G3" s="92"/>
      <c r="H3" s="92"/>
      <c r="I3" s="92"/>
      <c r="J3" s="19"/>
    </row>
    <row r="4" spans="2:10" ht="23.25" customHeight="1">
      <c r="B4" s="93" t="s">
        <v>57</v>
      </c>
      <c r="C4" s="93"/>
      <c r="D4" s="93"/>
      <c r="E4" s="93"/>
      <c r="F4" s="93"/>
      <c r="G4" s="93"/>
      <c r="H4" s="93"/>
      <c r="I4" s="93"/>
      <c r="J4" s="19"/>
    </row>
    <row r="5" ht="9.75" customHeight="1" thickBot="1"/>
    <row r="6" spans="1:14" s="6" customFormat="1" ht="76.5" customHeight="1">
      <c r="A6" s="58" t="s">
        <v>264</v>
      </c>
      <c r="B6" s="64" t="s">
        <v>0</v>
      </c>
      <c r="C6" s="5" t="s">
        <v>55</v>
      </c>
      <c r="D6" s="14" t="s">
        <v>2</v>
      </c>
      <c r="E6" s="5" t="s">
        <v>56</v>
      </c>
      <c r="F6" s="15" t="s">
        <v>47</v>
      </c>
      <c r="G6" s="53" t="s">
        <v>355</v>
      </c>
      <c r="H6" s="53" t="s">
        <v>356</v>
      </c>
      <c r="I6" s="86" t="s">
        <v>357</v>
      </c>
      <c r="J6" s="65" t="s">
        <v>356</v>
      </c>
      <c r="K6" s="20"/>
      <c r="L6" s="20"/>
      <c r="N6" s="49" t="s">
        <v>266</v>
      </c>
    </row>
    <row r="7" spans="1:14" s="6" customFormat="1" ht="23.25" customHeight="1">
      <c r="A7" s="59"/>
      <c r="B7" s="66" t="s">
        <v>3</v>
      </c>
      <c r="C7" s="13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83" t="s">
        <v>49</v>
      </c>
      <c r="J7" s="16" t="s">
        <v>49</v>
      </c>
      <c r="K7" s="20"/>
      <c r="L7" s="20"/>
      <c r="N7" s="54" t="s">
        <v>267</v>
      </c>
    </row>
    <row r="8" spans="1:14" s="6" customFormat="1" ht="53.25" customHeight="1">
      <c r="A8" s="60" t="s">
        <v>265</v>
      </c>
      <c r="B8" s="66" t="s">
        <v>1</v>
      </c>
      <c r="C8" s="7" t="s">
        <v>176</v>
      </c>
      <c r="D8" s="13" t="s">
        <v>339</v>
      </c>
      <c r="E8" s="13"/>
      <c r="F8" s="13"/>
      <c r="G8" s="13">
        <v>1</v>
      </c>
      <c r="H8" s="13">
        <v>2</v>
      </c>
      <c r="I8" s="83">
        <v>3</v>
      </c>
      <c r="J8" s="16">
        <v>4</v>
      </c>
      <c r="K8" s="20"/>
      <c r="L8" s="20"/>
      <c r="N8" s="28">
        <v>1</v>
      </c>
    </row>
    <row r="9" spans="1:14" ht="20.25" customHeight="1">
      <c r="A9" s="61" t="s">
        <v>58</v>
      </c>
      <c r="B9" s="94">
        <v>1</v>
      </c>
      <c r="C9" s="95" t="s">
        <v>347</v>
      </c>
      <c r="D9" s="99" t="s">
        <v>348</v>
      </c>
      <c r="E9" s="47" t="s">
        <v>10</v>
      </c>
      <c r="F9" s="45">
        <v>1</v>
      </c>
      <c r="G9" s="46">
        <f>G$13*$F9/$F$13</f>
        <v>151315.7894736842</v>
      </c>
      <c r="H9" s="46">
        <f aca="true" t="shared" si="0" ref="H9:J19">H$13*$F9/$F$13</f>
        <v>0</v>
      </c>
      <c r="I9" s="84">
        <f t="shared" si="0"/>
        <v>0</v>
      </c>
      <c r="J9" s="44">
        <f t="shared" si="0"/>
        <v>0</v>
      </c>
      <c r="N9" s="50">
        <f aca="true" t="shared" si="1" ref="N9:N52">ROUND(IF($N$8=1,$G9,IF($N$8=2,$H9,IF($N$8=3,$I9,IF($N$8=4,$J9,IF($N$8=5,$K9,IF($N$8=6,$L9)))))),1)</f>
        <v>151315.8</v>
      </c>
    </row>
    <row r="10" spans="1:14" ht="20.25" customHeight="1">
      <c r="A10" s="61" t="s">
        <v>59</v>
      </c>
      <c r="B10" s="94"/>
      <c r="C10" s="95"/>
      <c r="D10" s="100"/>
      <c r="E10" s="47" t="s">
        <v>11</v>
      </c>
      <c r="F10" s="45">
        <v>1.18</v>
      </c>
      <c r="G10" s="46">
        <f>G$13*$F10/$F$13</f>
        <v>178552.63157894736</v>
      </c>
      <c r="H10" s="46">
        <f t="shared" si="0"/>
        <v>0</v>
      </c>
      <c r="I10" s="84">
        <f t="shared" si="0"/>
        <v>0</v>
      </c>
      <c r="J10" s="44">
        <f t="shared" si="0"/>
        <v>0</v>
      </c>
      <c r="N10" s="50">
        <f t="shared" si="1"/>
        <v>178552.6</v>
      </c>
    </row>
    <row r="11" spans="1:14" ht="20.25" customHeight="1">
      <c r="A11" s="61" t="s">
        <v>60</v>
      </c>
      <c r="B11" s="94"/>
      <c r="C11" s="95"/>
      <c r="D11" s="100"/>
      <c r="E11" s="47" t="s">
        <v>12</v>
      </c>
      <c r="F11" s="45">
        <v>1.285</v>
      </c>
      <c r="G11" s="46">
        <f>G$13*$F11/$F$13</f>
        <v>194440.7894736842</v>
      </c>
      <c r="H11" s="46">
        <f t="shared" si="0"/>
        <v>0</v>
      </c>
      <c r="I11" s="84">
        <f t="shared" si="0"/>
        <v>0</v>
      </c>
      <c r="J11" s="44">
        <f t="shared" si="0"/>
        <v>0</v>
      </c>
      <c r="N11" s="50">
        <f t="shared" si="1"/>
        <v>194440.8</v>
      </c>
    </row>
    <row r="12" spans="1:14" ht="20.25" customHeight="1">
      <c r="A12" s="61" t="s">
        <v>61</v>
      </c>
      <c r="B12" s="94"/>
      <c r="C12" s="95"/>
      <c r="D12" s="100"/>
      <c r="E12" s="47" t="s">
        <v>13</v>
      </c>
      <c r="F12" s="45">
        <v>1.39</v>
      </c>
      <c r="G12" s="46">
        <f>G$13*$F12/$F$13</f>
        <v>210328.94736842104</v>
      </c>
      <c r="H12" s="46">
        <f t="shared" si="0"/>
        <v>0</v>
      </c>
      <c r="I12" s="84">
        <f t="shared" si="0"/>
        <v>0</v>
      </c>
      <c r="J12" s="44">
        <f t="shared" si="0"/>
        <v>0</v>
      </c>
      <c r="N12" s="50">
        <f t="shared" si="1"/>
        <v>210328.9</v>
      </c>
    </row>
    <row r="13" spans="1:14" s="3" customFormat="1" ht="20.25" customHeight="1">
      <c r="A13" s="62" t="s">
        <v>62</v>
      </c>
      <c r="B13" s="94"/>
      <c r="C13" s="95"/>
      <c r="D13" s="100"/>
      <c r="E13" s="90" t="s">
        <v>14</v>
      </c>
      <c r="F13" s="8">
        <v>1.52</v>
      </c>
      <c r="G13" s="11">
        <v>230000</v>
      </c>
      <c r="H13" s="11">
        <v>0</v>
      </c>
      <c r="I13" s="85">
        <v>0</v>
      </c>
      <c r="J13" s="12">
        <v>0</v>
      </c>
      <c r="K13" s="21"/>
      <c r="L13" s="21"/>
      <c r="N13" s="50">
        <f t="shared" si="1"/>
        <v>230000</v>
      </c>
    </row>
    <row r="14" spans="1:14" ht="20.25" customHeight="1">
      <c r="A14" s="61" t="s">
        <v>285</v>
      </c>
      <c r="B14" s="94"/>
      <c r="C14" s="95"/>
      <c r="D14" s="100"/>
      <c r="E14" s="47" t="s">
        <v>286</v>
      </c>
      <c r="F14" s="45">
        <v>1.585</v>
      </c>
      <c r="G14" s="46">
        <f aca="true" t="shared" si="2" ref="G14:G19">G$13*$F14/$F$13</f>
        <v>239835.52631578947</v>
      </c>
      <c r="H14" s="46">
        <f t="shared" si="0"/>
        <v>0</v>
      </c>
      <c r="I14" s="84">
        <f t="shared" si="0"/>
        <v>0</v>
      </c>
      <c r="J14" s="44">
        <f>J$13*$F14/$F$13</f>
        <v>0</v>
      </c>
      <c r="N14" s="50">
        <f t="shared" si="1"/>
        <v>239835.5</v>
      </c>
    </row>
    <row r="15" spans="1:14" ht="20.25" customHeight="1">
      <c r="A15" s="61" t="s">
        <v>63</v>
      </c>
      <c r="B15" s="94"/>
      <c r="C15" s="95"/>
      <c r="D15" s="100"/>
      <c r="E15" s="47" t="s">
        <v>15</v>
      </c>
      <c r="F15" s="45">
        <v>1.65</v>
      </c>
      <c r="G15" s="46">
        <f t="shared" si="2"/>
        <v>249671.05263157893</v>
      </c>
      <c r="H15" s="46">
        <f t="shared" si="0"/>
        <v>0</v>
      </c>
      <c r="I15" s="84">
        <f t="shared" si="0"/>
        <v>0</v>
      </c>
      <c r="J15" s="44">
        <f>J$13*$F15/$F$13</f>
        <v>0</v>
      </c>
      <c r="N15" s="50">
        <f t="shared" si="1"/>
        <v>249671.1</v>
      </c>
    </row>
    <row r="16" spans="1:14" ht="20.25" customHeight="1">
      <c r="A16" s="61" t="s">
        <v>64</v>
      </c>
      <c r="B16" s="94"/>
      <c r="C16" s="95"/>
      <c r="D16" s="100"/>
      <c r="E16" s="47" t="s">
        <v>16</v>
      </c>
      <c r="F16" s="45">
        <v>1.8</v>
      </c>
      <c r="G16" s="46">
        <f t="shared" si="2"/>
        <v>272368.4210526316</v>
      </c>
      <c r="H16" s="46">
        <f t="shared" si="0"/>
        <v>0</v>
      </c>
      <c r="I16" s="84">
        <f t="shared" si="0"/>
        <v>0</v>
      </c>
      <c r="J16" s="44">
        <f>J$13*$F16/$F$13</f>
        <v>0</v>
      </c>
      <c r="N16" s="50">
        <f t="shared" si="1"/>
        <v>272368.4</v>
      </c>
    </row>
    <row r="17" spans="1:14" ht="20.25" customHeight="1">
      <c r="A17" s="61" t="s">
        <v>65</v>
      </c>
      <c r="B17" s="94"/>
      <c r="C17" s="95"/>
      <c r="D17" s="100"/>
      <c r="E17" s="47" t="s">
        <v>17</v>
      </c>
      <c r="F17" s="45">
        <v>1.94</v>
      </c>
      <c r="G17" s="46">
        <f t="shared" si="2"/>
        <v>293552.63157894736</v>
      </c>
      <c r="H17" s="46">
        <f t="shared" si="0"/>
        <v>0</v>
      </c>
      <c r="I17" s="84">
        <f t="shared" si="0"/>
        <v>0</v>
      </c>
      <c r="J17" s="44">
        <f t="shared" si="0"/>
        <v>0</v>
      </c>
      <c r="N17" s="50">
        <f t="shared" si="1"/>
        <v>293552.6</v>
      </c>
    </row>
    <row r="18" spans="1:14" ht="20.25" customHeight="1">
      <c r="A18" s="61" t="s">
        <v>66</v>
      </c>
      <c r="B18" s="94"/>
      <c r="C18" s="95"/>
      <c r="D18" s="100"/>
      <c r="E18" s="47" t="s">
        <v>18</v>
      </c>
      <c r="F18" s="45">
        <v>2.3</v>
      </c>
      <c r="G18" s="46">
        <f t="shared" si="2"/>
        <v>348026.3157894737</v>
      </c>
      <c r="H18" s="46">
        <f t="shared" si="0"/>
        <v>0</v>
      </c>
      <c r="I18" s="84">
        <f t="shared" si="0"/>
        <v>0</v>
      </c>
      <c r="J18" s="44">
        <f t="shared" si="0"/>
        <v>0</v>
      </c>
      <c r="N18" s="50">
        <f t="shared" si="1"/>
        <v>348026.3</v>
      </c>
    </row>
    <row r="19" spans="1:14" ht="20.25" customHeight="1">
      <c r="A19" s="61" t="s">
        <v>67</v>
      </c>
      <c r="B19" s="94"/>
      <c r="C19" s="95"/>
      <c r="D19" s="100"/>
      <c r="E19" s="47" t="s">
        <v>19</v>
      </c>
      <c r="F19" s="45">
        <v>2.71</v>
      </c>
      <c r="G19" s="46">
        <f t="shared" si="2"/>
        <v>410065.7894736842</v>
      </c>
      <c r="H19" s="46">
        <f t="shared" si="0"/>
        <v>0</v>
      </c>
      <c r="I19" s="84">
        <f t="shared" si="0"/>
        <v>0</v>
      </c>
      <c r="J19" s="44">
        <f>J$13*$F19/$F$13</f>
        <v>0</v>
      </c>
      <c r="N19" s="50">
        <f t="shared" si="1"/>
        <v>410065.8</v>
      </c>
    </row>
    <row r="20" spans="1:14" ht="20.25" customHeight="1">
      <c r="A20" s="61" t="s">
        <v>77</v>
      </c>
      <c r="B20" s="94">
        <v>2</v>
      </c>
      <c r="C20" s="95" t="s">
        <v>346</v>
      </c>
      <c r="D20" s="99" t="s">
        <v>349</v>
      </c>
      <c r="E20" s="47" t="s">
        <v>10</v>
      </c>
      <c r="F20" s="45">
        <v>1</v>
      </c>
      <c r="G20" s="46">
        <f>G$24*$F20/$F$24</f>
        <v>151315.7894736842</v>
      </c>
      <c r="H20" s="46">
        <f aca="true" t="shared" si="3" ref="H20:J23">H$24*$F20/$F$24</f>
        <v>0</v>
      </c>
      <c r="I20" s="84">
        <f t="shared" si="3"/>
        <v>0</v>
      </c>
      <c r="J20" s="44">
        <f t="shared" si="3"/>
        <v>0</v>
      </c>
      <c r="N20" s="50">
        <f t="shared" si="1"/>
        <v>151315.8</v>
      </c>
    </row>
    <row r="21" spans="1:14" ht="20.25" customHeight="1">
      <c r="A21" s="61" t="s">
        <v>68</v>
      </c>
      <c r="B21" s="94"/>
      <c r="C21" s="95"/>
      <c r="D21" s="100"/>
      <c r="E21" s="47" t="s">
        <v>11</v>
      </c>
      <c r="F21" s="45">
        <v>1.18</v>
      </c>
      <c r="G21" s="46">
        <f>G$24*$F21/$F$24</f>
        <v>178552.63157894736</v>
      </c>
      <c r="H21" s="46">
        <f t="shared" si="3"/>
        <v>0</v>
      </c>
      <c r="I21" s="84">
        <f t="shared" si="3"/>
        <v>0</v>
      </c>
      <c r="J21" s="44">
        <f t="shared" si="3"/>
        <v>0</v>
      </c>
      <c r="N21" s="50">
        <f t="shared" si="1"/>
        <v>178552.6</v>
      </c>
    </row>
    <row r="22" spans="1:14" ht="20.25" customHeight="1">
      <c r="A22" s="61" t="s">
        <v>69</v>
      </c>
      <c r="B22" s="94"/>
      <c r="C22" s="95"/>
      <c r="D22" s="100"/>
      <c r="E22" s="47" t="s">
        <v>12</v>
      </c>
      <c r="F22" s="45">
        <v>1.285</v>
      </c>
      <c r="G22" s="46">
        <f>G$24*$F22/$F$24</f>
        <v>194440.7894736842</v>
      </c>
      <c r="H22" s="46">
        <f t="shared" si="3"/>
        <v>0</v>
      </c>
      <c r="I22" s="84">
        <f t="shared" si="3"/>
        <v>0</v>
      </c>
      <c r="J22" s="44">
        <f t="shared" si="3"/>
        <v>0</v>
      </c>
      <c r="N22" s="50">
        <f t="shared" si="1"/>
        <v>194440.8</v>
      </c>
    </row>
    <row r="23" spans="1:14" ht="20.25" customHeight="1">
      <c r="A23" s="61" t="s">
        <v>70</v>
      </c>
      <c r="B23" s="94"/>
      <c r="C23" s="95"/>
      <c r="D23" s="100"/>
      <c r="E23" s="47" t="s">
        <v>13</v>
      </c>
      <c r="F23" s="45">
        <v>1.39</v>
      </c>
      <c r="G23" s="46">
        <f>G$24*$F23/$F$24</f>
        <v>210328.94736842104</v>
      </c>
      <c r="H23" s="46">
        <f t="shared" si="3"/>
        <v>0</v>
      </c>
      <c r="I23" s="84">
        <f t="shared" si="3"/>
        <v>0</v>
      </c>
      <c r="J23" s="44">
        <f t="shared" si="3"/>
        <v>0</v>
      </c>
      <c r="N23" s="50">
        <f t="shared" si="1"/>
        <v>210328.9</v>
      </c>
    </row>
    <row r="24" spans="1:14" s="3" customFormat="1" ht="20.25" customHeight="1">
      <c r="A24" s="62" t="s">
        <v>71</v>
      </c>
      <c r="B24" s="94"/>
      <c r="C24" s="95"/>
      <c r="D24" s="100"/>
      <c r="E24" s="90" t="s">
        <v>14</v>
      </c>
      <c r="F24" s="8">
        <v>1.52</v>
      </c>
      <c r="G24" s="11">
        <v>230000</v>
      </c>
      <c r="H24" s="11">
        <v>0</v>
      </c>
      <c r="I24" s="11">
        <v>0</v>
      </c>
      <c r="J24" s="12">
        <v>0</v>
      </c>
      <c r="K24" s="21"/>
      <c r="L24" s="21"/>
      <c r="N24" s="50">
        <f t="shared" si="1"/>
        <v>230000</v>
      </c>
    </row>
    <row r="25" spans="1:14" ht="20.25" customHeight="1">
      <c r="A25" s="61" t="s">
        <v>287</v>
      </c>
      <c r="B25" s="94"/>
      <c r="C25" s="95"/>
      <c r="D25" s="100"/>
      <c r="E25" s="47" t="s">
        <v>286</v>
      </c>
      <c r="F25" s="45">
        <v>1.585</v>
      </c>
      <c r="G25" s="46">
        <f>G$24*$F25/$F$24</f>
        <v>239835.52631578947</v>
      </c>
      <c r="H25" s="46">
        <f aca="true" t="shared" si="4" ref="G25:J30">H$24*$F25/$F$24</f>
        <v>0</v>
      </c>
      <c r="I25" s="84">
        <f t="shared" si="4"/>
        <v>0</v>
      </c>
      <c r="J25" s="44">
        <f>J$24*$F25/$F$24</f>
        <v>0</v>
      </c>
      <c r="N25" s="50">
        <f t="shared" si="1"/>
        <v>239835.5</v>
      </c>
    </row>
    <row r="26" spans="1:14" ht="20.25" customHeight="1">
      <c r="A26" s="61" t="s">
        <v>72</v>
      </c>
      <c r="B26" s="94"/>
      <c r="C26" s="95"/>
      <c r="D26" s="100"/>
      <c r="E26" s="47" t="s">
        <v>15</v>
      </c>
      <c r="F26" s="45">
        <v>1.65</v>
      </c>
      <c r="G26" s="46">
        <f t="shared" si="4"/>
        <v>249671.05263157893</v>
      </c>
      <c r="H26" s="46">
        <f t="shared" si="4"/>
        <v>0</v>
      </c>
      <c r="I26" s="84">
        <f t="shared" si="4"/>
        <v>0</v>
      </c>
      <c r="J26" s="44">
        <f>J$24*$F26/$F$24</f>
        <v>0</v>
      </c>
      <c r="N26" s="50">
        <f t="shared" si="1"/>
        <v>249671.1</v>
      </c>
    </row>
    <row r="27" spans="1:14" ht="20.25" customHeight="1">
      <c r="A27" s="61" t="s">
        <v>73</v>
      </c>
      <c r="B27" s="94"/>
      <c r="C27" s="95"/>
      <c r="D27" s="100"/>
      <c r="E27" s="47" t="s">
        <v>16</v>
      </c>
      <c r="F27" s="45">
        <v>1.8</v>
      </c>
      <c r="G27" s="46">
        <f t="shared" si="4"/>
        <v>272368.4210526316</v>
      </c>
      <c r="H27" s="46">
        <f t="shared" si="4"/>
        <v>0</v>
      </c>
      <c r="I27" s="84">
        <f t="shared" si="4"/>
        <v>0</v>
      </c>
      <c r="J27" s="44">
        <f t="shared" si="4"/>
        <v>0</v>
      </c>
      <c r="N27" s="50">
        <f t="shared" si="1"/>
        <v>272368.4</v>
      </c>
    </row>
    <row r="28" spans="1:14" ht="20.25" customHeight="1">
      <c r="A28" s="61" t="s">
        <v>74</v>
      </c>
      <c r="B28" s="94"/>
      <c r="C28" s="95"/>
      <c r="D28" s="100"/>
      <c r="E28" s="47" t="s">
        <v>17</v>
      </c>
      <c r="F28" s="45">
        <v>1.94</v>
      </c>
      <c r="G28" s="46">
        <f t="shared" si="4"/>
        <v>293552.63157894736</v>
      </c>
      <c r="H28" s="46">
        <f t="shared" si="4"/>
        <v>0</v>
      </c>
      <c r="I28" s="84">
        <f t="shared" si="4"/>
        <v>0</v>
      </c>
      <c r="J28" s="44">
        <f t="shared" si="4"/>
        <v>0</v>
      </c>
      <c r="N28" s="50">
        <f t="shared" si="1"/>
        <v>293552.6</v>
      </c>
    </row>
    <row r="29" spans="1:14" ht="20.25" customHeight="1">
      <c r="A29" s="61" t="s">
        <v>75</v>
      </c>
      <c r="B29" s="94"/>
      <c r="C29" s="95"/>
      <c r="D29" s="100"/>
      <c r="E29" s="47" t="s">
        <v>18</v>
      </c>
      <c r="F29" s="45">
        <v>2.3</v>
      </c>
      <c r="G29" s="46">
        <f t="shared" si="4"/>
        <v>348026.3157894737</v>
      </c>
      <c r="H29" s="46">
        <f t="shared" si="4"/>
        <v>0</v>
      </c>
      <c r="I29" s="84">
        <f t="shared" si="4"/>
        <v>0</v>
      </c>
      <c r="J29" s="44">
        <f t="shared" si="4"/>
        <v>0</v>
      </c>
      <c r="N29" s="50">
        <f t="shared" si="1"/>
        <v>348026.3</v>
      </c>
    </row>
    <row r="30" spans="1:14" ht="20.25" customHeight="1">
      <c r="A30" s="61" t="s">
        <v>76</v>
      </c>
      <c r="B30" s="94"/>
      <c r="C30" s="95"/>
      <c r="D30" s="100"/>
      <c r="E30" s="47" t="s">
        <v>19</v>
      </c>
      <c r="F30" s="45">
        <v>2.71</v>
      </c>
      <c r="G30" s="46">
        <f t="shared" si="4"/>
        <v>410065.7894736842</v>
      </c>
      <c r="H30" s="46">
        <f t="shared" si="4"/>
        <v>0</v>
      </c>
      <c r="I30" s="84">
        <f t="shared" si="4"/>
        <v>0</v>
      </c>
      <c r="J30" s="44">
        <f t="shared" si="4"/>
        <v>0</v>
      </c>
      <c r="N30" s="50">
        <f t="shared" si="1"/>
        <v>410065.8</v>
      </c>
    </row>
    <row r="31" spans="1:14" ht="20.25" customHeight="1">
      <c r="A31" s="61" t="s">
        <v>78</v>
      </c>
      <c r="B31" s="94">
        <v>3</v>
      </c>
      <c r="C31" s="95" t="s">
        <v>345</v>
      </c>
      <c r="D31" s="99" t="s">
        <v>350</v>
      </c>
      <c r="E31" s="47" t="s">
        <v>10</v>
      </c>
      <c r="F31" s="45">
        <v>1</v>
      </c>
      <c r="G31" s="46">
        <f>G$35*$F31/$F$35</f>
        <v>151315.7894736842</v>
      </c>
      <c r="H31" s="46">
        <f aca="true" t="shared" si="5" ref="H31:J34">H$35*$F31/$F$35</f>
        <v>0</v>
      </c>
      <c r="I31" s="84">
        <f t="shared" si="5"/>
        <v>0</v>
      </c>
      <c r="J31" s="44">
        <f t="shared" si="5"/>
        <v>0</v>
      </c>
      <c r="N31" s="50">
        <f t="shared" si="1"/>
        <v>151315.8</v>
      </c>
    </row>
    <row r="32" spans="1:14" ht="20.25" customHeight="1">
      <c r="A32" s="61" t="s">
        <v>79</v>
      </c>
      <c r="B32" s="94"/>
      <c r="C32" s="95"/>
      <c r="D32" s="100"/>
      <c r="E32" s="47" t="s">
        <v>11</v>
      </c>
      <c r="F32" s="45">
        <v>1.18</v>
      </c>
      <c r="G32" s="46">
        <f>G$35*$F32/$F$35</f>
        <v>178552.63157894736</v>
      </c>
      <c r="H32" s="46">
        <f t="shared" si="5"/>
        <v>0</v>
      </c>
      <c r="I32" s="84">
        <f t="shared" si="5"/>
        <v>0</v>
      </c>
      <c r="J32" s="44">
        <f t="shared" si="5"/>
        <v>0</v>
      </c>
      <c r="N32" s="50">
        <f t="shared" si="1"/>
        <v>178552.6</v>
      </c>
    </row>
    <row r="33" spans="1:14" ht="20.25" customHeight="1">
      <c r="A33" s="61" t="s">
        <v>80</v>
      </c>
      <c r="B33" s="94"/>
      <c r="C33" s="95"/>
      <c r="D33" s="100"/>
      <c r="E33" s="47" t="s">
        <v>12</v>
      </c>
      <c r="F33" s="45">
        <v>1.285</v>
      </c>
      <c r="G33" s="46">
        <f>G$35*$F33/$F$35</f>
        <v>194440.7894736842</v>
      </c>
      <c r="H33" s="46">
        <f t="shared" si="5"/>
        <v>0</v>
      </c>
      <c r="I33" s="84">
        <f t="shared" si="5"/>
        <v>0</v>
      </c>
      <c r="J33" s="44">
        <f t="shared" si="5"/>
        <v>0</v>
      </c>
      <c r="N33" s="50">
        <f t="shared" si="1"/>
        <v>194440.8</v>
      </c>
    </row>
    <row r="34" spans="1:14" ht="20.25" customHeight="1">
      <c r="A34" s="61" t="s">
        <v>81</v>
      </c>
      <c r="B34" s="94"/>
      <c r="C34" s="95"/>
      <c r="D34" s="100"/>
      <c r="E34" s="47" t="s">
        <v>13</v>
      </c>
      <c r="F34" s="45">
        <v>1.39</v>
      </c>
      <c r="G34" s="46">
        <f>G$35*$F34/$F$35</f>
        <v>210328.94736842104</v>
      </c>
      <c r="H34" s="46">
        <f t="shared" si="5"/>
        <v>0</v>
      </c>
      <c r="I34" s="84">
        <f t="shared" si="5"/>
        <v>0</v>
      </c>
      <c r="J34" s="44">
        <f t="shared" si="5"/>
        <v>0</v>
      </c>
      <c r="N34" s="50">
        <f t="shared" si="1"/>
        <v>210328.9</v>
      </c>
    </row>
    <row r="35" spans="1:14" s="3" customFormat="1" ht="20.25" customHeight="1">
      <c r="A35" s="62" t="s">
        <v>82</v>
      </c>
      <c r="B35" s="94"/>
      <c r="C35" s="95"/>
      <c r="D35" s="100"/>
      <c r="E35" s="90" t="s">
        <v>14</v>
      </c>
      <c r="F35" s="8">
        <v>1.52</v>
      </c>
      <c r="G35" s="11">
        <v>230000</v>
      </c>
      <c r="H35" s="11">
        <v>0</v>
      </c>
      <c r="I35" s="11">
        <v>0</v>
      </c>
      <c r="J35" s="12">
        <v>0</v>
      </c>
      <c r="K35" s="21"/>
      <c r="L35" s="21"/>
      <c r="N35" s="50">
        <f t="shared" si="1"/>
        <v>230000</v>
      </c>
    </row>
    <row r="36" spans="1:14" ht="20.25" customHeight="1">
      <c r="A36" s="61" t="s">
        <v>288</v>
      </c>
      <c r="B36" s="94"/>
      <c r="C36" s="95"/>
      <c r="D36" s="100"/>
      <c r="E36" s="47" t="s">
        <v>286</v>
      </c>
      <c r="F36" s="45">
        <v>1.585</v>
      </c>
      <c r="G36" s="46">
        <f aca="true" t="shared" si="6" ref="G36:J41">G$35*$F36/$F$35</f>
        <v>239835.52631578947</v>
      </c>
      <c r="H36" s="46">
        <f t="shared" si="6"/>
        <v>0</v>
      </c>
      <c r="I36" s="84">
        <f t="shared" si="6"/>
        <v>0</v>
      </c>
      <c r="J36" s="44">
        <f>J$35*$F36/$F$35</f>
        <v>0</v>
      </c>
      <c r="N36" s="50">
        <f t="shared" si="1"/>
        <v>239835.5</v>
      </c>
    </row>
    <row r="37" spans="1:14" ht="20.25" customHeight="1">
      <c r="A37" s="61" t="s">
        <v>83</v>
      </c>
      <c r="B37" s="94"/>
      <c r="C37" s="95"/>
      <c r="D37" s="100"/>
      <c r="E37" s="47" t="s">
        <v>15</v>
      </c>
      <c r="F37" s="45">
        <v>1.65</v>
      </c>
      <c r="G37" s="46">
        <f t="shared" si="6"/>
        <v>249671.05263157893</v>
      </c>
      <c r="H37" s="46">
        <f t="shared" si="6"/>
        <v>0</v>
      </c>
      <c r="I37" s="84">
        <f t="shared" si="6"/>
        <v>0</v>
      </c>
      <c r="J37" s="44">
        <f>J$35*$F37/$F$35</f>
        <v>0</v>
      </c>
      <c r="N37" s="50">
        <f t="shared" si="1"/>
        <v>249671.1</v>
      </c>
    </row>
    <row r="38" spans="1:14" ht="20.25" customHeight="1">
      <c r="A38" s="61" t="s">
        <v>84</v>
      </c>
      <c r="B38" s="94"/>
      <c r="C38" s="95"/>
      <c r="D38" s="100"/>
      <c r="E38" s="47" t="s">
        <v>16</v>
      </c>
      <c r="F38" s="45">
        <v>1.8</v>
      </c>
      <c r="G38" s="46">
        <f t="shared" si="6"/>
        <v>272368.4210526316</v>
      </c>
      <c r="H38" s="46">
        <f t="shared" si="6"/>
        <v>0</v>
      </c>
      <c r="I38" s="84">
        <f t="shared" si="6"/>
        <v>0</v>
      </c>
      <c r="J38" s="44">
        <f t="shared" si="6"/>
        <v>0</v>
      </c>
      <c r="N38" s="50">
        <f t="shared" si="1"/>
        <v>272368.4</v>
      </c>
    </row>
    <row r="39" spans="1:14" ht="20.25" customHeight="1">
      <c r="A39" s="61" t="s">
        <v>85</v>
      </c>
      <c r="B39" s="94"/>
      <c r="C39" s="95"/>
      <c r="D39" s="100"/>
      <c r="E39" s="47" t="s">
        <v>17</v>
      </c>
      <c r="F39" s="45">
        <v>1.94</v>
      </c>
      <c r="G39" s="46">
        <f t="shared" si="6"/>
        <v>293552.63157894736</v>
      </c>
      <c r="H39" s="46">
        <f t="shared" si="6"/>
        <v>0</v>
      </c>
      <c r="I39" s="84">
        <f t="shared" si="6"/>
        <v>0</v>
      </c>
      <c r="J39" s="44">
        <f t="shared" si="6"/>
        <v>0</v>
      </c>
      <c r="N39" s="50">
        <f t="shared" si="1"/>
        <v>293552.6</v>
      </c>
    </row>
    <row r="40" spans="1:14" ht="20.25" customHeight="1">
      <c r="A40" s="61" t="s">
        <v>86</v>
      </c>
      <c r="B40" s="94"/>
      <c r="C40" s="95"/>
      <c r="D40" s="100"/>
      <c r="E40" s="47" t="s">
        <v>18</v>
      </c>
      <c r="F40" s="45">
        <v>2.3</v>
      </c>
      <c r="G40" s="46">
        <f t="shared" si="6"/>
        <v>348026.3157894737</v>
      </c>
      <c r="H40" s="46">
        <f t="shared" si="6"/>
        <v>0</v>
      </c>
      <c r="I40" s="84">
        <f t="shared" si="6"/>
        <v>0</v>
      </c>
      <c r="J40" s="44">
        <f t="shared" si="6"/>
        <v>0</v>
      </c>
      <c r="N40" s="50">
        <f t="shared" si="1"/>
        <v>348026.3</v>
      </c>
    </row>
    <row r="41" spans="1:14" ht="20.25" customHeight="1">
      <c r="A41" s="61" t="s">
        <v>87</v>
      </c>
      <c r="B41" s="94"/>
      <c r="C41" s="95"/>
      <c r="D41" s="100"/>
      <c r="E41" s="47" t="s">
        <v>19</v>
      </c>
      <c r="F41" s="45">
        <v>2.71</v>
      </c>
      <c r="G41" s="46">
        <f t="shared" si="6"/>
        <v>410065.7894736842</v>
      </c>
      <c r="H41" s="46">
        <f t="shared" si="6"/>
        <v>0</v>
      </c>
      <c r="I41" s="84">
        <f t="shared" si="6"/>
        <v>0</v>
      </c>
      <c r="J41" s="44">
        <f t="shared" si="6"/>
        <v>0</v>
      </c>
      <c r="N41" s="50">
        <f t="shared" si="1"/>
        <v>410065.8</v>
      </c>
    </row>
    <row r="42" spans="1:14" ht="20.25" customHeight="1">
      <c r="A42" s="61" t="s">
        <v>88</v>
      </c>
      <c r="B42" s="94">
        <v>4</v>
      </c>
      <c r="C42" s="95" t="s">
        <v>344</v>
      </c>
      <c r="D42" s="99" t="s">
        <v>351</v>
      </c>
      <c r="E42" s="47" t="s">
        <v>10</v>
      </c>
      <c r="F42" s="45">
        <v>1</v>
      </c>
      <c r="G42" s="46">
        <f>G$46*$F42/$F$46</f>
        <v>151315.7894736842</v>
      </c>
      <c r="H42" s="46">
        <f aca="true" t="shared" si="7" ref="H42:J45">H$46*$F42/$F$46</f>
        <v>0</v>
      </c>
      <c r="I42" s="84">
        <f t="shared" si="7"/>
        <v>0</v>
      </c>
      <c r="J42" s="44">
        <f t="shared" si="7"/>
        <v>0</v>
      </c>
      <c r="N42" s="50">
        <f t="shared" si="1"/>
        <v>151315.8</v>
      </c>
    </row>
    <row r="43" spans="1:14" ht="20.25" customHeight="1">
      <c r="A43" s="61" t="s">
        <v>89</v>
      </c>
      <c r="B43" s="94"/>
      <c r="C43" s="95"/>
      <c r="D43" s="100"/>
      <c r="E43" s="47" t="s">
        <v>11</v>
      </c>
      <c r="F43" s="45">
        <v>1.18</v>
      </c>
      <c r="G43" s="46">
        <f>G$46*$F43/$F$46</f>
        <v>178552.63157894736</v>
      </c>
      <c r="H43" s="46">
        <f t="shared" si="7"/>
        <v>0</v>
      </c>
      <c r="I43" s="84">
        <f t="shared" si="7"/>
        <v>0</v>
      </c>
      <c r="J43" s="44">
        <f t="shared" si="7"/>
        <v>0</v>
      </c>
      <c r="N43" s="50">
        <f t="shared" si="1"/>
        <v>178552.6</v>
      </c>
    </row>
    <row r="44" spans="1:14" ht="20.25" customHeight="1">
      <c r="A44" s="61" t="s">
        <v>90</v>
      </c>
      <c r="B44" s="94"/>
      <c r="C44" s="95"/>
      <c r="D44" s="100"/>
      <c r="E44" s="47" t="s">
        <v>12</v>
      </c>
      <c r="F44" s="45">
        <v>1.285</v>
      </c>
      <c r="G44" s="46">
        <f>G$46*$F44/$F$46</f>
        <v>194440.7894736842</v>
      </c>
      <c r="H44" s="46">
        <f t="shared" si="7"/>
        <v>0</v>
      </c>
      <c r="I44" s="84">
        <f t="shared" si="7"/>
        <v>0</v>
      </c>
      <c r="J44" s="44">
        <f t="shared" si="7"/>
        <v>0</v>
      </c>
      <c r="N44" s="50">
        <f t="shared" si="1"/>
        <v>194440.8</v>
      </c>
    </row>
    <row r="45" spans="1:14" ht="20.25" customHeight="1">
      <c r="A45" s="61" t="s">
        <v>91</v>
      </c>
      <c r="B45" s="94"/>
      <c r="C45" s="95"/>
      <c r="D45" s="100"/>
      <c r="E45" s="47" t="s">
        <v>13</v>
      </c>
      <c r="F45" s="45">
        <v>1.39</v>
      </c>
      <c r="G45" s="46">
        <f>G$46*$F45/$F$46</f>
        <v>210328.94736842104</v>
      </c>
      <c r="H45" s="46">
        <f t="shared" si="7"/>
        <v>0</v>
      </c>
      <c r="I45" s="84">
        <f t="shared" si="7"/>
        <v>0</v>
      </c>
      <c r="J45" s="44">
        <f t="shared" si="7"/>
        <v>0</v>
      </c>
      <c r="N45" s="50">
        <f t="shared" si="1"/>
        <v>210328.9</v>
      </c>
    </row>
    <row r="46" spans="1:14" s="3" customFormat="1" ht="20.25" customHeight="1">
      <c r="A46" s="62" t="s">
        <v>92</v>
      </c>
      <c r="B46" s="94"/>
      <c r="C46" s="95"/>
      <c r="D46" s="100"/>
      <c r="E46" s="90" t="s">
        <v>14</v>
      </c>
      <c r="F46" s="8">
        <v>1.52</v>
      </c>
      <c r="G46" s="11">
        <v>230000</v>
      </c>
      <c r="H46" s="11">
        <v>0</v>
      </c>
      <c r="I46" s="11">
        <v>0</v>
      </c>
      <c r="J46" s="12">
        <v>0</v>
      </c>
      <c r="K46" s="21"/>
      <c r="L46" s="21"/>
      <c r="N46" s="50">
        <f t="shared" si="1"/>
        <v>230000</v>
      </c>
    </row>
    <row r="47" spans="1:14" ht="20.25" customHeight="1">
      <c r="A47" s="61" t="s">
        <v>289</v>
      </c>
      <c r="B47" s="94"/>
      <c r="C47" s="95"/>
      <c r="D47" s="100"/>
      <c r="E47" s="47" t="s">
        <v>286</v>
      </c>
      <c r="F47" s="45">
        <v>1.585</v>
      </c>
      <c r="G47" s="46">
        <f aca="true" t="shared" si="8" ref="G47:J52">G$46*$F47/$F$46</f>
        <v>239835.52631578947</v>
      </c>
      <c r="H47" s="46">
        <f t="shared" si="8"/>
        <v>0</v>
      </c>
      <c r="I47" s="84">
        <f t="shared" si="8"/>
        <v>0</v>
      </c>
      <c r="J47" s="44">
        <f>J$46*$F47/$F$46</f>
        <v>0</v>
      </c>
      <c r="N47" s="50">
        <f t="shared" si="1"/>
        <v>239835.5</v>
      </c>
    </row>
    <row r="48" spans="1:14" ht="20.25" customHeight="1">
      <c r="A48" s="61" t="s">
        <v>93</v>
      </c>
      <c r="B48" s="94"/>
      <c r="C48" s="95"/>
      <c r="D48" s="100"/>
      <c r="E48" s="47" t="s">
        <v>15</v>
      </c>
      <c r="F48" s="45">
        <v>1.65</v>
      </c>
      <c r="G48" s="46">
        <f t="shared" si="8"/>
        <v>249671.05263157893</v>
      </c>
      <c r="H48" s="46">
        <f t="shared" si="8"/>
        <v>0</v>
      </c>
      <c r="I48" s="84">
        <f t="shared" si="8"/>
        <v>0</v>
      </c>
      <c r="J48" s="44">
        <f>J$46*$F48/$F$46</f>
        <v>0</v>
      </c>
      <c r="N48" s="50">
        <f t="shared" si="1"/>
        <v>249671.1</v>
      </c>
    </row>
    <row r="49" spans="1:14" ht="20.25" customHeight="1">
      <c r="A49" s="61" t="s">
        <v>94</v>
      </c>
      <c r="B49" s="94"/>
      <c r="C49" s="95"/>
      <c r="D49" s="100"/>
      <c r="E49" s="47" t="s">
        <v>16</v>
      </c>
      <c r="F49" s="45">
        <v>1.8</v>
      </c>
      <c r="G49" s="46">
        <f t="shared" si="8"/>
        <v>272368.4210526316</v>
      </c>
      <c r="H49" s="46">
        <f t="shared" si="8"/>
        <v>0</v>
      </c>
      <c r="I49" s="84">
        <f t="shared" si="8"/>
        <v>0</v>
      </c>
      <c r="J49" s="44">
        <f t="shared" si="8"/>
        <v>0</v>
      </c>
      <c r="N49" s="50">
        <f t="shared" si="1"/>
        <v>272368.4</v>
      </c>
    </row>
    <row r="50" spans="1:14" ht="20.25" customHeight="1">
      <c r="A50" s="61" t="s">
        <v>95</v>
      </c>
      <c r="B50" s="94"/>
      <c r="C50" s="95"/>
      <c r="D50" s="100"/>
      <c r="E50" s="47" t="s">
        <v>17</v>
      </c>
      <c r="F50" s="45">
        <v>1.94</v>
      </c>
      <c r="G50" s="46">
        <f t="shared" si="8"/>
        <v>293552.63157894736</v>
      </c>
      <c r="H50" s="46">
        <f t="shared" si="8"/>
        <v>0</v>
      </c>
      <c r="I50" s="84">
        <f t="shared" si="8"/>
        <v>0</v>
      </c>
      <c r="J50" s="44">
        <f t="shared" si="8"/>
        <v>0</v>
      </c>
      <c r="N50" s="50">
        <f t="shared" si="1"/>
        <v>293552.6</v>
      </c>
    </row>
    <row r="51" spans="1:14" ht="20.25" customHeight="1">
      <c r="A51" s="61" t="s">
        <v>96</v>
      </c>
      <c r="B51" s="94"/>
      <c r="C51" s="95"/>
      <c r="D51" s="100"/>
      <c r="E51" s="47" t="s">
        <v>18</v>
      </c>
      <c r="F51" s="45">
        <v>2.3</v>
      </c>
      <c r="G51" s="46">
        <f t="shared" si="8"/>
        <v>348026.3157894737</v>
      </c>
      <c r="H51" s="46">
        <f t="shared" si="8"/>
        <v>0</v>
      </c>
      <c r="I51" s="84">
        <f t="shared" si="8"/>
        <v>0</v>
      </c>
      <c r="J51" s="44">
        <f t="shared" si="8"/>
        <v>0</v>
      </c>
      <c r="N51" s="50">
        <f t="shared" si="1"/>
        <v>348026.3</v>
      </c>
    </row>
    <row r="52" spans="1:14" ht="20.25" customHeight="1">
      <c r="A52" s="61" t="s">
        <v>97</v>
      </c>
      <c r="B52" s="94"/>
      <c r="C52" s="95"/>
      <c r="D52" s="100"/>
      <c r="E52" s="47" t="s">
        <v>19</v>
      </c>
      <c r="F52" s="45">
        <v>2.71</v>
      </c>
      <c r="G52" s="46">
        <f t="shared" si="8"/>
        <v>410065.7894736842</v>
      </c>
      <c r="H52" s="46">
        <f t="shared" si="8"/>
        <v>0</v>
      </c>
      <c r="I52" s="84">
        <f t="shared" si="8"/>
        <v>0</v>
      </c>
      <c r="J52" s="44">
        <f>J$46*$F52/$F$46</f>
        <v>0</v>
      </c>
      <c r="N52" s="50">
        <f t="shared" si="1"/>
        <v>410065.8</v>
      </c>
    </row>
    <row r="53" spans="1:14" ht="20.25" customHeight="1">
      <c r="A53" s="61" t="s">
        <v>340</v>
      </c>
      <c r="B53" s="94">
        <v>5</v>
      </c>
      <c r="C53" s="95" t="s">
        <v>344</v>
      </c>
      <c r="D53" s="99" t="s">
        <v>352</v>
      </c>
      <c r="E53" s="47" t="s">
        <v>37</v>
      </c>
      <c r="F53" s="45">
        <v>1</v>
      </c>
      <c r="G53" s="46">
        <f>G$54*$F53/$F$54</f>
        <v>194915.25423728814</v>
      </c>
      <c r="H53" s="46">
        <f>H$54*$F53/$F$54</f>
        <v>0</v>
      </c>
      <c r="I53" s="84">
        <f>I$54*$F53/$F$54</f>
        <v>0</v>
      </c>
      <c r="J53" s="44">
        <f>J$54*$F53/$F$54</f>
        <v>0</v>
      </c>
      <c r="N53" s="50">
        <f aca="true" t="shared" si="9" ref="N53:N119">ROUND(IF($N$8=1,$G53,IF($N$8=2,$H53,IF($N$8=3,$I53,IF($N$8=4,$J53,IF($N$8=5,$K53,IF($N$8=6,$L53)))))),1)</f>
        <v>194915.3</v>
      </c>
    </row>
    <row r="54" spans="1:14" ht="20.25" customHeight="1">
      <c r="A54" s="61" t="s">
        <v>341</v>
      </c>
      <c r="B54" s="94"/>
      <c r="C54" s="95"/>
      <c r="D54" s="100"/>
      <c r="E54" s="90" t="s">
        <v>38</v>
      </c>
      <c r="F54" s="8">
        <v>1.18</v>
      </c>
      <c r="G54" s="11">
        <v>230000</v>
      </c>
      <c r="H54" s="11">
        <v>0</v>
      </c>
      <c r="I54" s="11">
        <v>0</v>
      </c>
      <c r="J54" s="12">
        <v>0</v>
      </c>
      <c r="N54" s="50">
        <f t="shared" si="9"/>
        <v>230000</v>
      </c>
    </row>
    <row r="55" spans="1:14" ht="20.25" customHeight="1">
      <c r="A55" s="61" t="s">
        <v>342</v>
      </c>
      <c r="B55" s="94"/>
      <c r="C55" s="95"/>
      <c r="D55" s="100"/>
      <c r="E55" s="47" t="s">
        <v>39</v>
      </c>
      <c r="F55" s="45">
        <v>1.4</v>
      </c>
      <c r="G55" s="46">
        <f aca="true" t="shared" si="10" ref="G55:J56">G$54*$F55/$F$54</f>
        <v>272881.3559322034</v>
      </c>
      <c r="H55" s="46">
        <f t="shared" si="10"/>
        <v>0</v>
      </c>
      <c r="I55" s="84">
        <f t="shared" si="10"/>
        <v>0</v>
      </c>
      <c r="J55" s="44">
        <f t="shared" si="10"/>
        <v>0</v>
      </c>
      <c r="N55" s="50">
        <f t="shared" si="9"/>
        <v>272881.4</v>
      </c>
    </row>
    <row r="56" spans="1:14" ht="20.25" customHeight="1">
      <c r="A56" s="61" t="s">
        <v>343</v>
      </c>
      <c r="B56" s="94"/>
      <c r="C56" s="95"/>
      <c r="D56" s="100"/>
      <c r="E56" s="47" t="s">
        <v>40</v>
      </c>
      <c r="F56" s="45">
        <v>1.65</v>
      </c>
      <c r="G56" s="46">
        <f t="shared" si="10"/>
        <v>321610.16949152545</v>
      </c>
      <c r="H56" s="46">
        <f t="shared" si="10"/>
        <v>0</v>
      </c>
      <c r="I56" s="84">
        <f t="shared" si="10"/>
        <v>0</v>
      </c>
      <c r="J56" s="44">
        <f>J$54*$F56/$F$54</f>
        <v>0</v>
      </c>
      <c r="N56" s="50">
        <f t="shared" si="9"/>
        <v>321610.2</v>
      </c>
    </row>
    <row r="57" spans="1:14" ht="20.25" customHeight="1">
      <c r="A57" s="61" t="s">
        <v>139</v>
      </c>
      <c r="B57" s="94" t="s">
        <v>20</v>
      </c>
      <c r="C57" s="95" t="s">
        <v>21</v>
      </c>
      <c r="D57" s="130" t="s">
        <v>30</v>
      </c>
      <c r="E57" s="47" t="s">
        <v>22</v>
      </c>
      <c r="F57" s="45">
        <v>1</v>
      </c>
      <c r="G57" s="46">
        <f>G$60*$F57/$F$60</f>
        <v>185714.28571428574</v>
      </c>
      <c r="H57" s="46">
        <f aca="true" t="shared" si="11" ref="H57:J59">H$60*$F57/$F$60</f>
        <v>0</v>
      </c>
      <c r="I57" s="46">
        <f t="shared" si="11"/>
        <v>0</v>
      </c>
      <c r="J57" s="44">
        <f>J$60*$F57/$F$60</f>
        <v>0</v>
      </c>
      <c r="N57" s="50">
        <f t="shared" si="9"/>
        <v>185714.3</v>
      </c>
    </row>
    <row r="58" spans="1:14" ht="20.25" customHeight="1">
      <c r="A58" s="61" t="s">
        <v>140</v>
      </c>
      <c r="B58" s="94"/>
      <c r="C58" s="95"/>
      <c r="D58" s="100"/>
      <c r="E58" s="47" t="s">
        <v>23</v>
      </c>
      <c r="F58" s="45">
        <v>1.13</v>
      </c>
      <c r="G58" s="46">
        <f>G$60*$F58/$F$60</f>
        <v>209857.14285714287</v>
      </c>
      <c r="H58" s="46">
        <f t="shared" si="11"/>
        <v>0</v>
      </c>
      <c r="I58" s="46">
        <f t="shared" si="11"/>
        <v>0</v>
      </c>
      <c r="J58" s="44">
        <f t="shared" si="11"/>
        <v>0</v>
      </c>
      <c r="N58" s="50">
        <f t="shared" si="9"/>
        <v>209857.1</v>
      </c>
    </row>
    <row r="59" spans="1:14" ht="20.25" customHeight="1">
      <c r="A59" s="61" t="s">
        <v>141</v>
      </c>
      <c r="B59" s="94"/>
      <c r="C59" s="95"/>
      <c r="D59" s="100"/>
      <c r="E59" s="47" t="s">
        <v>29</v>
      </c>
      <c r="F59" s="45">
        <v>1.26</v>
      </c>
      <c r="G59" s="46">
        <f>G$60*$F59/$F$60</f>
        <v>234000.00000000003</v>
      </c>
      <c r="H59" s="46">
        <f t="shared" si="11"/>
        <v>0</v>
      </c>
      <c r="I59" s="46">
        <f t="shared" si="11"/>
        <v>0</v>
      </c>
      <c r="J59" s="44">
        <f>J$60*$F59/$F$60</f>
        <v>0</v>
      </c>
      <c r="N59" s="50">
        <f t="shared" si="9"/>
        <v>234000</v>
      </c>
    </row>
    <row r="60" spans="1:14" s="3" customFormat="1" ht="20.25" customHeight="1">
      <c r="A60" s="61" t="s">
        <v>142</v>
      </c>
      <c r="B60" s="94"/>
      <c r="C60" s="95"/>
      <c r="D60" s="100"/>
      <c r="E60" s="90" t="s">
        <v>28</v>
      </c>
      <c r="F60" s="8">
        <v>1.4</v>
      </c>
      <c r="G60" s="11">
        <v>260000</v>
      </c>
      <c r="H60" s="11">
        <v>0</v>
      </c>
      <c r="I60" s="85">
        <v>0</v>
      </c>
      <c r="J60" s="12">
        <v>0</v>
      </c>
      <c r="K60" s="19"/>
      <c r="L60" s="19"/>
      <c r="N60" s="50">
        <f t="shared" si="9"/>
        <v>260000</v>
      </c>
    </row>
    <row r="61" spans="1:14" ht="20.25" customHeight="1">
      <c r="A61" s="61" t="s">
        <v>336</v>
      </c>
      <c r="B61" s="94"/>
      <c r="C61" s="95"/>
      <c r="D61" s="100"/>
      <c r="E61" s="47" t="s">
        <v>337</v>
      </c>
      <c r="F61" s="45">
        <v>1.465</v>
      </c>
      <c r="G61" s="46">
        <f>G$60*$F61/$F$60</f>
        <v>272071.4285714286</v>
      </c>
      <c r="H61" s="46">
        <f aca="true" t="shared" si="12" ref="H61:J65">H$60*$F61/$F$60</f>
        <v>0</v>
      </c>
      <c r="I61" s="46">
        <f t="shared" si="12"/>
        <v>0</v>
      </c>
      <c r="J61" s="44">
        <f t="shared" si="12"/>
        <v>0</v>
      </c>
      <c r="N61" s="50">
        <f t="shared" si="9"/>
        <v>272071.4</v>
      </c>
    </row>
    <row r="62" spans="1:14" ht="20.25" customHeight="1">
      <c r="A62" s="61" t="s">
        <v>143</v>
      </c>
      <c r="B62" s="94"/>
      <c r="C62" s="95"/>
      <c r="D62" s="100"/>
      <c r="E62" s="47" t="s">
        <v>27</v>
      </c>
      <c r="F62" s="45">
        <v>1.53</v>
      </c>
      <c r="G62" s="46">
        <f>G$60*$F62/$F$60</f>
        <v>284142.85714285716</v>
      </c>
      <c r="H62" s="46">
        <f>H$60*$F62/$F$60</f>
        <v>0</v>
      </c>
      <c r="I62" s="46">
        <f>I$60*$F62/$F$60</f>
        <v>0</v>
      </c>
      <c r="J62" s="44">
        <f>J$60*$F62/$F$60</f>
        <v>0</v>
      </c>
      <c r="N62" s="50">
        <f t="shared" si="9"/>
        <v>284142.9</v>
      </c>
    </row>
    <row r="63" spans="1:14" ht="20.25" customHeight="1">
      <c r="A63" s="61" t="s">
        <v>144</v>
      </c>
      <c r="B63" s="94"/>
      <c r="C63" s="95"/>
      <c r="D63" s="100"/>
      <c r="E63" s="47" t="s">
        <v>26</v>
      </c>
      <c r="F63" s="45">
        <v>1.66</v>
      </c>
      <c r="G63" s="46">
        <f>G$60*$F63/$F$60</f>
        <v>308285.7142857143</v>
      </c>
      <c r="H63" s="46">
        <f t="shared" si="12"/>
        <v>0</v>
      </c>
      <c r="I63" s="46">
        <f t="shared" si="12"/>
        <v>0</v>
      </c>
      <c r="J63" s="44">
        <f t="shared" si="12"/>
        <v>0</v>
      </c>
      <c r="N63" s="50">
        <f t="shared" si="9"/>
        <v>308285.7</v>
      </c>
    </row>
    <row r="64" spans="1:14" ht="20.25" customHeight="1">
      <c r="A64" s="61" t="s">
        <v>145</v>
      </c>
      <c r="B64" s="94"/>
      <c r="C64" s="95"/>
      <c r="D64" s="100"/>
      <c r="E64" s="47" t="s">
        <v>25</v>
      </c>
      <c r="F64" s="45">
        <v>1.79</v>
      </c>
      <c r="G64" s="46">
        <f>G$60*$F64/$F$60</f>
        <v>332428.5714285715</v>
      </c>
      <c r="H64" s="46">
        <f t="shared" si="12"/>
        <v>0</v>
      </c>
      <c r="I64" s="46">
        <f t="shared" si="12"/>
        <v>0</v>
      </c>
      <c r="J64" s="44">
        <f t="shared" si="12"/>
        <v>0</v>
      </c>
      <c r="N64" s="50">
        <f t="shared" si="9"/>
        <v>332428.6</v>
      </c>
    </row>
    <row r="65" spans="1:14" ht="20.25" customHeight="1">
      <c r="A65" s="61" t="s">
        <v>146</v>
      </c>
      <c r="B65" s="94"/>
      <c r="C65" s="95"/>
      <c r="D65" s="100"/>
      <c r="E65" s="47" t="s">
        <v>24</v>
      </c>
      <c r="F65" s="45">
        <v>1.93</v>
      </c>
      <c r="G65" s="46">
        <f>G$60*$F65/$F$60</f>
        <v>358428.5714285715</v>
      </c>
      <c r="H65" s="46">
        <f t="shared" si="12"/>
        <v>0</v>
      </c>
      <c r="I65" s="46">
        <f t="shared" si="12"/>
        <v>0</v>
      </c>
      <c r="J65" s="44">
        <f>J$60*$F65/$F$60</f>
        <v>0</v>
      </c>
      <c r="N65" s="50">
        <f t="shared" si="9"/>
        <v>358428.6</v>
      </c>
    </row>
    <row r="66" spans="1:14" ht="20.25" customHeight="1">
      <c r="A66" s="61" t="s">
        <v>299</v>
      </c>
      <c r="B66" s="94" t="s">
        <v>294</v>
      </c>
      <c r="C66" s="95" t="s">
        <v>290</v>
      </c>
      <c r="D66" s="130" t="s">
        <v>295</v>
      </c>
      <c r="E66" s="47" t="s">
        <v>22</v>
      </c>
      <c r="F66" s="45">
        <v>1</v>
      </c>
      <c r="G66" s="46">
        <f>G$69*$F66/$F$69</f>
        <v>185714.28571428574</v>
      </c>
      <c r="H66" s="46">
        <f aca="true" t="shared" si="13" ref="H66:J68">H$69*$F66/$F$69</f>
        <v>0</v>
      </c>
      <c r="I66" s="46">
        <f t="shared" si="13"/>
        <v>0</v>
      </c>
      <c r="J66" s="44">
        <f>J$69*$F66/$F$69</f>
        <v>0</v>
      </c>
      <c r="N66" s="50">
        <f t="shared" si="9"/>
        <v>185714.3</v>
      </c>
    </row>
    <row r="67" spans="1:14" ht="20.25" customHeight="1">
      <c r="A67" s="61" t="s">
        <v>300</v>
      </c>
      <c r="B67" s="94"/>
      <c r="C67" s="95"/>
      <c r="D67" s="100"/>
      <c r="E67" s="47" t="s">
        <v>23</v>
      </c>
      <c r="F67" s="45">
        <v>1.13</v>
      </c>
      <c r="G67" s="46">
        <f>G$69*$F67/$F$69</f>
        <v>209857.14285714287</v>
      </c>
      <c r="H67" s="46">
        <f t="shared" si="13"/>
        <v>0</v>
      </c>
      <c r="I67" s="46">
        <f t="shared" si="13"/>
        <v>0</v>
      </c>
      <c r="J67" s="44">
        <f t="shared" si="13"/>
        <v>0</v>
      </c>
      <c r="N67" s="50">
        <f t="shared" si="9"/>
        <v>209857.1</v>
      </c>
    </row>
    <row r="68" spans="1:14" ht="20.25" customHeight="1">
      <c r="A68" s="61" t="s">
        <v>301</v>
      </c>
      <c r="B68" s="94"/>
      <c r="C68" s="95"/>
      <c r="D68" s="100"/>
      <c r="E68" s="47" t="s">
        <v>29</v>
      </c>
      <c r="F68" s="45">
        <v>1.26</v>
      </c>
      <c r="G68" s="46">
        <f>G$69*$F68/$F$69</f>
        <v>234000.00000000003</v>
      </c>
      <c r="H68" s="46">
        <f t="shared" si="13"/>
        <v>0</v>
      </c>
      <c r="I68" s="46">
        <f t="shared" si="13"/>
        <v>0</v>
      </c>
      <c r="J68" s="44">
        <f t="shared" si="13"/>
        <v>0</v>
      </c>
      <c r="N68" s="50">
        <f t="shared" si="9"/>
        <v>234000</v>
      </c>
    </row>
    <row r="69" spans="1:14" s="3" customFormat="1" ht="20.25" customHeight="1">
      <c r="A69" s="61" t="s">
        <v>302</v>
      </c>
      <c r="B69" s="94"/>
      <c r="C69" s="95"/>
      <c r="D69" s="100"/>
      <c r="E69" s="90" t="s">
        <v>28</v>
      </c>
      <c r="F69" s="8">
        <v>1.4</v>
      </c>
      <c r="G69" s="11">
        <v>260000</v>
      </c>
      <c r="H69" s="11">
        <v>0</v>
      </c>
      <c r="I69" s="85">
        <v>0</v>
      </c>
      <c r="J69" s="12">
        <v>0</v>
      </c>
      <c r="K69" s="19"/>
      <c r="L69" s="19"/>
      <c r="N69" s="50">
        <f t="shared" si="9"/>
        <v>260000</v>
      </c>
    </row>
    <row r="70" spans="1:14" ht="20.25" customHeight="1">
      <c r="A70" s="61" t="s">
        <v>303</v>
      </c>
      <c r="B70" s="94"/>
      <c r="C70" s="95"/>
      <c r="D70" s="100"/>
      <c r="E70" s="47" t="s">
        <v>27</v>
      </c>
      <c r="F70" s="45">
        <v>1.53</v>
      </c>
      <c r="G70" s="46">
        <f>G$69*$F70/$F$69</f>
        <v>284142.85714285716</v>
      </c>
      <c r="H70" s="46">
        <f aca="true" t="shared" si="14" ref="H70:J73">H$69*$F70/$F$69</f>
        <v>0</v>
      </c>
      <c r="I70" s="46">
        <f>I$69*$F70/$F$69</f>
        <v>0</v>
      </c>
      <c r="J70" s="44">
        <f>J$69*$F70/$F$69</f>
        <v>0</v>
      </c>
      <c r="N70" s="50">
        <f t="shared" si="9"/>
        <v>284142.9</v>
      </c>
    </row>
    <row r="71" spans="1:14" ht="20.25" customHeight="1">
      <c r="A71" s="61" t="s">
        <v>304</v>
      </c>
      <c r="B71" s="94"/>
      <c r="C71" s="95"/>
      <c r="D71" s="100"/>
      <c r="E71" s="47" t="s">
        <v>26</v>
      </c>
      <c r="F71" s="45">
        <v>1.66</v>
      </c>
      <c r="G71" s="46">
        <f>G$69*$F71/$F$69</f>
        <v>308285.7142857143</v>
      </c>
      <c r="H71" s="46">
        <f t="shared" si="14"/>
        <v>0</v>
      </c>
      <c r="I71" s="46">
        <f t="shared" si="14"/>
        <v>0</v>
      </c>
      <c r="J71" s="44">
        <f>J$69*$F71/$F$69</f>
        <v>0</v>
      </c>
      <c r="N71" s="50">
        <f t="shared" si="9"/>
        <v>308285.7</v>
      </c>
    </row>
    <row r="72" spans="1:14" ht="20.25" customHeight="1">
      <c r="A72" s="61" t="s">
        <v>305</v>
      </c>
      <c r="B72" s="94"/>
      <c r="C72" s="95"/>
      <c r="D72" s="100"/>
      <c r="E72" s="47" t="s">
        <v>25</v>
      </c>
      <c r="F72" s="45">
        <v>1.79</v>
      </c>
      <c r="G72" s="46">
        <f>G$69*$F72/$F$69</f>
        <v>332428.5714285715</v>
      </c>
      <c r="H72" s="46">
        <f t="shared" si="14"/>
        <v>0</v>
      </c>
      <c r="I72" s="46">
        <f t="shared" si="14"/>
        <v>0</v>
      </c>
      <c r="J72" s="44">
        <f t="shared" si="14"/>
        <v>0</v>
      </c>
      <c r="N72" s="50">
        <f t="shared" si="9"/>
        <v>332428.6</v>
      </c>
    </row>
    <row r="73" spans="1:14" ht="20.25" customHeight="1">
      <c r="A73" s="61" t="s">
        <v>306</v>
      </c>
      <c r="B73" s="94"/>
      <c r="C73" s="95"/>
      <c r="D73" s="100"/>
      <c r="E73" s="47" t="s">
        <v>24</v>
      </c>
      <c r="F73" s="45">
        <v>1.93</v>
      </c>
      <c r="G73" s="46">
        <f>G$69*$F73/$F$69</f>
        <v>358428.5714285715</v>
      </c>
      <c r="H73" s="46">
        <f t="shared" si="14"/>
        <v>0</v>
      </c>
      <c r="I73" s="46">
        <f t="shared" si="14"/>
        <v>0</v>
      </c>
      <c r="J73" s="44">
        <f>J$69*$F73/$F$69</f>
        <v>0</v>
      </c>
      <c r="N73" s="50">
        <f t="shared" si="9"/>
        <v>358428.6</v>
      </c>
    </row>
    <row r="74" spans="1:14" ht="20.25" customHeight="1">
      <c r="A74" s="61" t="s">
        <v>307</v>
      </c>
      <c r="B74" s="94" t="s">
        <v>293</v>
      </c>
      <c r="C74" s="95" t="s">
        <v>290</v>
      </c>
      <c r="D74" s="130" t="s">
        <v>296</v>
      </c>
      <c r="E74" s="47" t="s">
        <v>22</v>
      </c>
      <c r="F74" s="45">
        <v>1</v>
      </c>
      <c r="G74" s="46">
        <f>G$77*$F74/$F$77</f>
        <v>185714.28571428574</v>
      </c>
      <c r="H74" s="46">
        <f aca="true" t="shared" si="15" ref="H74:J76">H$77*$F74/$F$77</f>
        <v>0</v>
      </c>
      <c r="I74" s="46">
        <f t="shared" si="15"/>
        <v>0</v>
      </c>
      <c r="J74" s="44">
        <f>J$77*$F74/$F$77</f>
        <v>0</v>
      </c>
      <c r="N74" s="50">
        <f t="shared" si="9"/>
        <v>185714.3</v>
      </c>
    </row>
    <row r="75" spans="1:14" ht="20.25" customHeight="1">
      <c r="A75" s="61" t="s">
        <v>308</v>
      </c>
      <c r="B75" s="94"/>
      <c r="C75" s="95"/>
      <c r="D75" s="100"/>
      <c r="E75" s="47" t="s">
        <v>23</v>
      </c>
      <c r="F75" s="45">
        <v>1.13</v>
      </c>
      <c r="G75" s="46">
        <f>G$77*$F75/$F$77</f>
        <v>209857.14285714287</v>
      </c>
      <c r="H75" s="46">
        <f t="shared" si="15"/>
        <v>0</v>
      </c>
      <c r="I75" s="46">
        <f t="shared" si="15"/>
        <v>0</v>
      </c>
      <c r="J75" s="44">
        <f t="shared" si="15"/>
        <v>0</v>
      </c>
      <c r="N75" s="50">
        <f t="shared" si="9"/>
        <v>209857.1</v>
      </c>
    </row>
    <row r="76" spans="1:14" ht="20.25" customHeight="1">
      <c r="A76" s="61" t="s">
        <v>309</v>
      </c>
      <c r="B76" s="94"/>
      <c r="C76" s="95"/>
      <c r="D76" s="100"/>
      <c r="E76" s="47" t="s">
        <v>29</v>
      </c>
      <c r="F76" s="45">
        <v>1.26</v>
      </c>
      <c r="G76" s="46">
        <f>G$77*$F76/$F$77</f>
        <v>234000.00000000003</v>
      </c>
      <c r="H76" s="46">
        <f t="shared" si="15"/>
        <v>0</v>
      </c>
      <c r="I76" s="46">
        <f t="shared" si="15"/>
        <v>0</v>
      </c>
      <c r="J76" s="44">
        <f t="shared" si="15"/>
        <v>0</v>
      </c>
      <c r="N76" s="50">
        <f t="shared" si="9"/>
        <v>234000</v>
      </c>
    </row>
    <row r="77" spans="1:14" s="3" customFormat="1" ht="20.25" customHeight="1">
      <c r="A77" s="61" t="s">
        <v>310</v>
      </c>
      <c r="B77" s="94"/>
      <c r="C77" s="95"/>
      <c r="D77" s="100"/>
      <c r="E77" s="90" t="s">
        <v>28</v>
      </c>
      <c r="F77" s="8">
        <v>1.4</v>
      </c>
      <c r="G77" s="11">
        <v>260000</v>
      </c>
      <c r="H77" s="11">
        <v>0</v>
      </c>
      <c r="I77" s="85">
        <v>0</v>
      </c>
      <c r="J77" s="12">
        <v>0</v>
      </c>
      <c r="K77" s="19"/>
      <c r="L77" s="19"/>
      <c r="N77" s="50">
        <f t="shared" si="9"/>
        <v>260000</v>
      </c>
    </row>
    <row r="78" spans="1:14" ht="20.25" customHeight="1">
      <c r="A78" s="61" t="s">
        <v>311</v>
      </c>
      <c r="B78" s="94"/>
      <c r="C78" s="95"/>
      <c r="D78" s="100"/>
      <c r="E78" s="47" t="s">
        <v>27</v>
      </c>
      <c r="F78" s="45">
        <v>1.53</v>
      </c>
      <c r="G78" s="46">
        <f>G$77*$F78/$F$77</f>
        <v>284142.85714285716</v>
      </c>
      <c r="H78" s="46">
        <f aca="true" t="shared" si="16" ref="H78:J81">H$77*$F78/$F$77</f>
        <v>0</v>
      </c>
      <c r="I78" s="46">
        <f t="shared" si="16"/>
        <v>0</v>
      </c>
      <c r="J78" s="44">
        <f t="shared" si="16"/>
        <v>0</v>
      </c>
      <c r="N78" s="50">
        <f t="shared" si="9"/>
        <v>284142.9</v>
      </c>
    </row>
    <row r="79" spans="1:14" ht="20.25" customHeight="1">
      <c r="A79" s="61" t="s">
        <v>312</v>
      </c>
      <c r="B79" s="94"/>
      <c r="C79" s="95"/>
      <c r="D79" s="100"/>
      <c r="E79" s="47" t="s">
        <v>26</v>
      </c>
      <c r="F79" s="45">
        <v>1.66</v>
      </c>
      <c r="G79" s="46">
        <f>G$77*$F79/$F$77</f>
        <v>308285.7142857143</v>
      </c>
      <c r="H79" s="46">
        <f t="shared" si="16"/>
        <v>0</v>
      </c>
      <c r="I79" s="46">
        <f t="shared" si="16"/>
        <v>0</v>
      </c>
      <c r="J79" s="44">
        <f t="shared" si="16"/>
        <v>0</v>
      </c>
      <c r="N79" s="50">
        <f t="shared" si="9"/>
        <v>308285.7</v>
      </c>
    </row>
    <row r="80" spans="1:14" ht="20.25" customHeight="1">
      <c r="A80" s="61" t="s">
        <v>313</v>
      </c>
      <c r="B80" s="94"/>
      <c r="C80" s="95"/>
      <c r="D80" s="100"/>
      <c r="E80" s="47" t="s">
        <v>25</v>
      </c>
      <c r="F80" s="45">
        <v>1.79</v>
      </c>
      <c r="G80" s="46">
        <f>G$77*$F80/$F$77</f>
        <v>332428.5714285715</v>
      </c>
      <c r="H80" s="46">
        <f t="shared" si="16"/>
        <v>0</v>
      </c>
      <c r="I80" s="46">
        <f t="shared" si="16"/>
        <v>0</v>
      </c>
      <c r="J80" s="44">
        <f t="shared" si="16"/>
        <v>0</v>
      </c>
      <c r="N80" s="50">
        <f t="shared" si="9"/>
        <v>332428.6</v>
      </c>
    </row>
    <row r="81" spans="1:14" ht="20.25" customHeight="1">
      <c r="A81" s="61" t="s">
        <v>314</v>
      </c>
      <c r="B81" s="94"/>
      <c r="C81" s="95"/>
      <c r="D81" s="100"/>
      <c r="E81" s="47" t="s">
        <v>24</v>
      </c>
      <c r="F81" s="45">
        <v>1.93</v>
      </c>
      <c r="G81" s="46">
        <f>G$77*$F81/$F$77</f>
        <v>358428.5714285715</v>
      </c>
      <c r="H81" s="46">
        <f t="shared" si="16"/>
        <v>0</v>
      </c>
      <c r="I81" s="46">
        <f t="shared" si="16"/>
        <v>0</v>
      </c>
      <c r="J81" s="44">
        <f>J$77*$F81/$F$77</f>
        <v>0</v>
      </c>
      <c r="N81" s="50">
        <f t="shared" si="9"/>
        <v>358428.6</v>
      </c>
    </row>
    <row r="82" spans="1:14" ht="20.25" customHeight="1">
      <c r="A82" s="61" t="s">
        <v>315</v>
      </c>
      <c r="B82" s="94" t="s">
        <v>292</v>
      </c>
      <c r="C82" s="95" t="s">
        <v>290</v>
      </c>
      <c r="D82" s="130" t="s">
        <v>297</v>
      </c>
      <c r="E82" s="47" t="s">
        <v>22</v>
      </c>
      <c r="F82" s="45">
        <v>1</v>
      </c>
      <c r="G82" s="46">
        <f>G$85*$F82/$F$85</f>
        <v>185714.28571428574</v>
      </c>
      <c r="H82" s="46">
        <f aca="true" t="shared" si="17" ref="H82:J84">H$85*$F82/$F$85</f>
        <v>0</v>
      </c>
      <c r="I82" s="46">
        <f t="shared" si="17"/>
        <v>0</v>
      </c>
      <c r="J82" s="44">
        <f>J$85*$F82/$F$85</f>
        <v>0</v>
      </c>
      <c r="N82" s="50">
        <f t="shared" si="9"/>
        <v>185714.3</v>
      </c>
    </row>
    <row r="83" spans="1:14" ht="20.25" customHeight="1">
      <c r="A83" s="61" t="s">
        <v>316</v>
      </c>
      <c r="B83" s="94"/>
      <c r="C83" s="95"/>
      <c r="D83" s="100"/>
      <c r="E83" s="47" t="s">
        <v>23</v>
      </c>
      <c r="F83" s="45">
        <v>1.13</v>
      </c>
      <c r="G83" s="46">
        <f>G$85*$F83/$F$85</f>
        <v>209857.14285714287</v>
      </c>
      <c r="H83" s="46">
        <f t="shared" si="17"/>
        <v>0</v>
      </c>
      <c r="I83" s="46">
        <f t="shared" si="17"/>
        <v>0</v>
      </c>
      <c r="J83" s="44">
        <f t="shared" si="17"/>
        <v>0</v>
      </c>
      <c r="N83" s="50">
        <f t="shared" si="9"/>
        <v>209857.1</v>
      </c>
    </row>
    <row r="84" spans="1:14" ht="20.25" customHeight="1">
      <c r="A84" s="61" t="s">
        <v>317</v>
      </c>
      <c r="B84" s="94"/>
      <c r="C84" s="95"/>
      <c r="D84" s="100"/>
      <c r="E84" s="47" t="s">
        <v>29</v>
      </c>
      <c r="F84" s="45">
        <v>1.26</v>
      </c>
      <c r="G84" s="46">
        <f>G$85*$F84/$F$85</f>
        <v>234000.00000000003</v>
      </c>
      <c r="H84" s="46">
        <f t="shared" si="17"/>
        <v>0</v>
      </c>
      <c r="I84" s="46">
        <f t="shared" si="17"/>
        <v>0</v>
      </c>
      <c r="J84" s="44">
        <f>J$85*$F84/$F$85</f>
        <v>0</v>
      </c>
      <c r="N84" s="50">
        <f t="shared" si="9"/>
        <v>234000</v>
      </c>
    </row>
    <row r="85" spans="1:14" s="3" customFormat="1" ht="20.25" customHeight="1">
      <c r="A85" s="61" t="s">
        <v>318</v>
      </c>
      <c r="B85" s="94"/>
      <c r="C85" s="95"/>
      <c r="D85" s="100"/>
      <c r="E85" s="90" t="s">
        <v>28</v>
      </c>
      <c r="F85" s="8">
        <v>1.4</v>
      </c>
      <c r="G85" s="11">
        <v>260000</v>
      </c>
      <c r="H85" s="11">
        <v>0</v>
      </c>
      <c r="I85" s="85">
        <v>0</v>
      </c>
      <c r="J85" s="12">
        <v>0</v>
      </c>
      <c r="K85" s="19"/>
      <c r="L85" s="19"/>
      <c r="N85" s="50">
        <f t="shared" si="9"/>
        <v>260000</v>
      </c>
    </row>
    <row r="86" spans="1:14" ht="20.25" customHeight="1">
      <c r="A86" s="61" t="s">
        <v>319</v>
      </c>
      <c r="B86" s="94"/>
      <c r="C86" s="95"/>
      <c r="D86" s="100"/>
      <c r="E86" s="47" t="s">
        <v>27</v>
      </c>
      <c r="F86" s="45">
        <v>1.53</v>
      </c>
      <c r="G86" s="46">
        <f>G$85*$F86/$F$85</f>
        <v>284142.85714285716</v>
      </c>
      <c r="H86" s="46">
        <f aca="true" t="shared" si="18" ref="H86:J89">H$85*$F86/$F$85</f>
        <v>0</v>
      </c>
      <c r="I86" s="46">
        <f t="shared" si="18"/>
        <v>0</v>
      </c>
      <c r="J86" s="44">
        <f t="shared" si="18"/>
        <v>0</v>
      </c>
      <c r="N86" s="50">
        <f t="shared" si="9"/>
        <v>284142.9</v>
      </c>
    </row>
    <row r="87" spans="1:14" ht="20.25" customHeight="1">
      <c r="A87" s="61" t="s">
        <v>320</v>
      </c>
      <c r="B87" s="94"/>
      <c r="C87" s="95"/>
      <c r="D87" s="100"/>
      <c r="E87" s="47" t="s">
        <v>26</v>
      </c>
      <c r="F87" s="45">
        <v>1.66</v>
      </c>
      <c r="G87" s="46">
        <f>G$85*$F87/$F$85</f>
        <v>308285.7142857143</v>
      </c>
      <c r="H87" s="46">
        <f t="shared" si="18"/>
        <v>0</v>
      </c>
      <c r="I87" s="46">
        <f t="shared" si="18"/>
        <v>0</v>
      </c>
      <c r="J87" s="44">
        <f t="shared" si="18"/>
        <v>0</v>
      </c>
      <c r="N87" s="50">
        <f t="shared" si="9"/>
        <v>308285.7</v>
      </c>
    </row>
    <row r="88" spans="1:14" ht="20.25" customHeight="1">
      <c r="A88" s="61" t="s">
        <v>321</v>
      </c>
      <c r="B88" s="94"/>
      <c r="C88" s="95"/>
      <c r="D88" s="100"/>
      <c r="E88" s="47" t="s">
        <v>25</v>
      </c>
      <c r="F88" s="45">
        <v>1.79</v>
      </c>
      <c r="G88" s="46">
        <f>G$85*$F88/$F$85</f>
        <v>332428.5714285715</v>
      </c>
      <c r="H88" s="46">
        <f t="shared" si="18"/>
        <v>0</v>
      </c>
      <c r="I88" s="46">
        <f t="shared" si="18"/>
        <v>0</v>
      </c>
      <c r="J88" s="44">
        <f t="shared" si="18"/>
        <v>0</v>
      </c>
      <c r="N88" s="50">
        <f t="shared" si="9"/>
        <v>332428.6</v>
      </c>
    </row>
    <row r="89" spans="1:14" ht="20.25" customHeight="1">
      <c r="A89" s="61" t="s">
        <v>322</v>
      </c>
      <c r="B89" s="94"/>
      <c r="C89" s="95"/>
      <c r="D89" s="100"/>
      <c r="E89" s="47" t="s">
        <v>24</v>
      </c>
      <c r="F89" s="45">
        <v>1.93</v>
      </c>
      <c r="G89" s="46">
        <f>G$85*$F89/$F$85</f>
        <v>358428.5714285715</v>
      </c>
      <c r="H89" s="46">
        <f t="shared" si="18"/>
        <v>0</v>
      </c>
      <c r="I89" s="46">
        <f t="shared" si="18"/>
        <v>0</v>
      </c>
      <c r="J89" s="44">
        <f>J$85*$F89/$F$85</f>
        <v>0</v>
      </c>
      <c r="N89" s="50">
        <f t="shared" si="9"/>
        <v>358428.6</v>
      </c>
    </row>
    <row r="90" spans="1:14" ht="20.25" customHeight="1">
      <c r="A90" s="61" t="s">
        <v>323</v>
      </c>
      <c r="B90" s="94" t="s">
        <v>291</v>
      </c>
      <c r="C90" s="95" t="s">
        <v>290</v>
      </c>
      <c r="D90" s="99" t="s">
        <v>298</v>
      </c>
      <c r="E90" s="47" t="s">
        <v>22</v>
      </c>
      <c r="F90" s="45">
        <v>1</v>
      </c>
      <c r="G90" s="46">
        <f>G$93*$F90/$F$93</f>
        <v>185714.28571428574</v>
      </c>
      <c r="H90" s="46">
        <f aca="true" t="shared" si="19" ref="H90:J92">H$93*$F90/$F$93</f>
        <v>0</v>
      </c>
      <c r="I90" s="84">
        <f t="shared" si="19"/>
        <v>0</v>
      </c>
      <c r="J90" s="44">
        <f>J$93*$F90/$F$93</f>
        <v>0</v>
      </c>
      <c r="N90" s="50">
        <f t="shared" si="9"/>
        <v>185714.3</v>
      </c>
    </row>
    <row r="91" spans="1:14" ht="20.25" customHeight="1">
      <c r="A91" s="61" t="s">
        <v>324</v>
      </c>
      <c r="B91" s="94"/>
      <c r="C91" s="95"/>
      <c r="D91" s="100"/>
      <c r="E91" s="47" t="s">
        <v>23</v>
      </c>
      <c r="F91" s="45">
        <v>1.13</v>
      </c>
      <c r="G91" s="46">
        <f>G$93*$F91/$F$93</f>
        <v>209857.14285714287</v>
      </c>
      <c r="H91" s="46">
        <f t="shared" si="19"/>
        <v>0</v>
      </c>
      <c r="I91" s="84">
        <f t="shared" si="19"/>
        <v>0</v>
      </c>
      <c r="J91" s="44">
        <f t="shared" si="19"/>
        <v>0</v>
      </c>
      <c r="N91" s="50">
        <f t="shared" si="9"/>
        <v>209857.1</v>
      </c>
    </row>
    <row r="92" spans="1:14" ht="20.25" customHeight="1">
      <c r="A92" s="61" t="s">
        <v>325</v>
      </c>
      <c r="B92" s="94"/>
      <c r="C92" s="95"/>
      <c r="D92" s="100"/>
      <c r="E92" s="47" t="s">
        <v>29</v>
      </c>
      <c r="F92" s="45">
        <v>1.26</v>
      </c>
      <c r="G92" s="46">
        <f>G$93*$F92/$F$93</f>
        <v>234000.00000000003</v>
      </c>
      <c r="H92" s="46">
        <f t="shared" si="19"/>
        <v>0</v>
      </c>
      <c r="I92" s="84">
        <f t="shared" si="19"/>
        <v>0</v>
      </c>
      <c r="J92" s="44">
        <f t="shared" si="19"/>
        <v>0</v>
      </c>
      <c r="N92" s="50">
        <f t="shared" si="9"/>
        <v>234000</v>
      </c>
    </row>
    <row r="93" spans="1:14" s="3" customFormat="1" ht="20.25" customHeight="1">
      <c r="A93" s="61" t="s">
        <v>326</v>
      </c>
      <c r="B93" s="94"/>
      <c r="C93" s="95"/>
      <c r="D93" s="100"/>
      <c r="E93" s="90" t="s">
        <v>28</v>
      </c>
      <c r="F93" s="8">
        <v>1.4</v>
      </c>
      <c r="G93" s="11">
        <v>260000</v>
      </c>
      <c r="H93" s="11">
        <v>0</v>
      </c>
      <c r="I93" s="85">
        <v>0</v>
      </c>
      <c r="J93" s="12">
        <v>0</v>
      </c>
      <c r="K93" s="19"/>
      <c r="L93" s="19"/>
      <c r="N93" s="50">
        <f t="shared" si="9"/>
        <v>260000</v>
      </c>
    </row>
    <row r="94" spans="1:14" ht="20.25" customHeight="1">
      <c r="A94" s="61" t="s">
        <v>327</v>
      </c>
      <c r="B94" s="94"/>
      <c r="C94" s="95"/>
      <c r="D94" s="100"/>
      <c r="E94" s="47" t="s">
        <v>27</v>
      </c>
      <c r="F94" s="45">
        <v>1.53</v>
      </c>
      <c r="G94" s="46">
        <f aca="true" t="shared" si="20" ref="G94:J97">G$93*$F94/$F$93</f>
        <v>284142.85714285716</v>
      </c>
      <c r="H94" s="46">
        <f t="shared" si="20"/>
        <v>0</v>
      </c>
      <c r="I94" s="84">
        <f t="shared" si="20"/>
        <v>0</v>
      </c>
      <c r="J94" s="44">
        <f t="shared" si="20"/>
        <v>0</v>
      </c>
      <c r="N94" s="50">
        <f t="shared" si="9"/>
        <v>284142.9</v>
      </c>
    </row>
    <row r="95" spans="1:14" ht="20.25" customHeight="1">
      <c r="A95" s="61" t="s">
        <v>328</v>
      </c>
      <c r="B95" s="94"/>
      <c r="C95" s="95"/>
      <c r="D95" s="100"/>
      <c r="E95" s="47" t="s">
        <v>26</v>
      </c>
      <c r="F95" s="45">
        <v>1.66</v>
      </c>
      <c r="G95" s="46">
        <f t="shared" si="20"/>
        <v>308285.7142857143</v>
      </c>
      <c r="H95" s="46">
        <f t="shared" si="20"/>
        <v>0</v>
      </c>
      <c r="I95" s="84">
        <f t="shared" si="20"/>
        <v>0</v>
      </c>
      <c r="J95" s="44">
        <f t="shared" si="20"/>
        <v>0</v>
      </c>
      <c r="N95" s="50">
        <f t="shared" si="9"/>
        <v>308285.7</v>
      </c>
    </row>
    <row r="96" spans="1:14" ht="20.25" customHeight="1">
      <c r="A96" s="61" t="s">
        <v>329</v>
      </c>
      <c r="B96" s="94"/>
      <c r="C96" s="95"/>
      <c r="D96" s="100"/>
      <c r="E96" s="47" t="s">
        <v>25</v>
      </c>
      <c r="F96" s="45">
        <v>1.79</v>
      </c>
      <c r="G96" s="46">
        <f t="shared" si="20"/>
        <v>332428.5714285715</v>
      </c>
      <c r="H96" s="46">
        <f t="shared" si="20"/>
        <v>0</v>
      </c>
      <c r="I96" s="84">
        <f t="shared" si="20"/>
        <v>0</v>
      </c>
      <c r="J96" s="44">
        <f t="shared" si="20"/>
        <v>0</v>
      </c>
      <c r="N96" s="50">
        <f t="shared" si="9"/>
        <v>332428.6</v>
      </c>
    </row>
    <row r="97" spans="1:14" ht="20.25" customHeight="1">
      <c r="A97" s="61" t="s">
        <v>330</v>
      </c>
      <c r="B97" s="94"/>
      <c r="C97" s="95"/>
      <c r="D97" s="100"/>
      <c r="E97" s="47" t="s">
        <v>24</v>
      </c>
      <c r="F97" s="45">
        <v>1.93</v>
      </c>
      <c r="G97" s="46">
        <f t="shared" si="20"/>
        <v>358428.5714285715</v>
      </c>
      <c r="H97" s="46">
        <f t="shared" si="20"/>
        <v>0</v>
      </c>
      <c r="I97" s="84">
        <f t="shared" si="20"/>
        <v>0</v>
      </c>
      <c r="J97" s="44">
        <f t="shared" si="20"/>
        <v>0</v>
      </c>
      <c r="N97" s="50">
        <f t="shared" si="9"/>
        <v>358428.6</v>
      </c>
    </row>
    <row r="98" spans="1:14" ht="20.25" customHeight="1">
      <c r="A98" s="61" t="s">
        <v>98</v>
      </c>
      <c r="B98" s="94" t="s">
        <v>31</v>
      </c>
      <c r="C98" s="97" t="s">
        <v>46</v>
      </c>
      <c r="D98" s="99" t="s">
        <v>48</v>
      </c>
      <c r="E98" s="47" t="s">
        <v>32</v>
      </c>
      <c r="F98" s="45">
        <v>1</v>
      </c>
      <c r="G98" s="46">
        <f>G$99*$F98/$F$99</f>
        <v>540033.6538461539</v>
      </c>
      <c r="H98" s="46">
        <f>H$99*$F98/$F$99</f>
        <v>0</v>
      </c>
      <c r="I98" s="84">
        <f>I$99*$F98/$F$99</f>
        <v>0</v>
      </c>
      <c r="J98" s="44">
        <f>J$99*$F98/$F$99</f>
        <v>0</v>
      </c>
      <c r="N98" s="50">
        <f t="shared" si="9"/>
        <v>540033.7</v>
      </c>
    </row>
    <row r="99" spans="1:14" s="3" customFormat="1" ht="20.25" customHeight="1">
      <c r="A99" s="61" t="s">
        <v>99</v>
      </c>
      <c r="B99" s="94"/>
      <c r="C99" s="95"/>
      <c r="D99" s="100"/>
      <c r="E99" s="90" t="s">
        <v>33</v>
      </c>
      <c r="F99" s="8">
        <v>1.04</v>
      </c>
      <c r="G99" s="11">
        <v>561635</v>
      </c>
      <c r="H99" s="11">
        <v>0</v>
      </c>
      <c r="I99" s="85">
        <v>0</v>
      </c>
      <c r="J99" s="12">
        <v>0</v>
      </c>
      <c r="K99" s="19"/>
      <c r="L99" s="19"/>
      <c r="N99" s="50">
        <f t="shared" si="9"/>
        <v>561635</v>
      </c>
    </row>
    <row r="100" spans="1:14" ht="20.25" customHeight="1">
      <c r="A100" s="61" t="s">
        <v>100</v>
      </c>
      <c r="B100" s="94"/>
      <c r="C100" s="95"/>
      <c r="D100" s="100"/>
      <c r="E100" s="47" t="s">
        <v>34</v>
      </c>
      <c r="F100" s="45">
        <v>1.08</v>
      </c>
      <c r="G100" s="46">
        <f>G$99*$F100/$F$99</f>
        <v>583236.3461538461</v>
      </c>
      <c r="H100" s="46">
        <f>H$99*$F100/$F$99</f>
        <v>0</v>
      </c>
      <c r="I100" s="84">
        <f>I$99*$F100/$F$99</f>
        <v>0</v>
      </c>
      <c r="J100" s="44">
        <f>J$99*$F100/$F$99</f>
        <v>0</v>
      </c>
      <c r="N100" s="50">
        <f t="shared" si="9"/>
        <v>583236.3</v>
      </c>
    </row>
    <row r="101" spans="1:14" ht="20.25" customHeight="1">
      <c r="A101" s="61" t="s">
        <v>101</v>
      </c>
      <c r="B101" s="94" t="s">
        <v>36</v>
      </c>
      <c r="C101" s="101" t="s">
        <v>35</v>
      </c>
      <c r="D101" s="102"/>
      <c r="E101" s="47" t="s">
        <v>37</v>
      </c>
      <c r="F101" s="45">
        <v>1</v>
      </c>
      <c r="G101" s="46">
        <f>G$102*$F101/$F$102</f>
        <v>0</v>
      </c>
      <c r="H101" s="46">
        <f>H$102*$F101/$F$102</f>
        <v>0</v>
      </c>
      <c r="I101" s="84">
        <f>I$102*$F101/$F$102</f>
        <v>0</v>
      </c>
      <c r="J101" s="44">
        <f>J$102*$F101/$F$102</f>
        <v>0</v>
      </c>
      <c r="N101" s="50">
        <f t="shared" si="9"/>
        <v>0</v>
      </c>
    </row>
    <row r="102" spans="1:14" s="3" customFormat="1" ht="20.25" customHeight="1">
      <c r="A102" s="61" t="s">
        <v>102</v>
      </c>
      <c r="B102" s="94"/>
      <c r="C102" s="103"/>
      <c r="D102" s="104"/>
      <c r="E102" s="90" t="s">
        <v>38</v>
      </c>
      <c r="F102" s="8">
        <v>1.18</v>
      </c>
      <c r="G102" s="11">
        <v>0</v>
      </c>
      <c r="H102" s="11">
        <v>0</v>
      </c>
      <c r="I102" s="85">
        <v>0</v>
      </c>
      <c r="J102" s="12">
        <v>0</v>
      </c>
      <c r="K102" s="19"/>
      <c r="L102" s="19"/>
      <c r="N102" s="50">
        <f t="shared" si="9"/>
        <v>0</v>
      </c>
    </row>
    <row r="103" spans="1:14" ht="20.25" customHeight="1">
      <c r="A103" s="61" t="s">
        <v>103</v>
      </c>
      <c r="B103" s="94"/>
      <c r="C103" s="103"/>
      <c r="D103" s="104"/>
      <c r="E103" s="47" t="s">
        <v>39</v>
      </c>
      <c r="F103" s="45">
        <v>1.4</v>
      </c>
      <c r="G103" s="46">
        <f aca="true" t="shared" si="21" ref="G103:J104">G$102*$F103/$F$102</f>
        <v>0</v>
      </c>
      <c r="H103" s="46">
        <f t="shared" si="21"/>
        <v>0</v>
      </c>
      <c r="I103" s="84">
        <f t="shared" si="21"/>
        <v>0</v>
      </c>
      <c r="J103" s="44">
        <f t="shared" si="21"/>
        <v>0</v>
      </c>
      <c r="N103" s="50">
        <f t="shared" si="9"/>
        <v>0</v>
      </c>
    </row>
    <row r="104" spans="1:14" ht="20.25" customHeight="1">
      <c r="A104" s="61" t="s">
        <v>104</v>
      </c>
      <c r="B104" s="94"/>
      <c r="C104" s="105"/>
      <c r="D104" s="106"/>
      <c r="E104" s="47" t="s">
        <v>40</v>
      </c>
      <c r="F104" s="45">
        <v>1.65</v>
      </c>
      <c r="G104" s="46">
        <f t="shared" si="21"/>
        <v>0</v>
      </c>
      <c r="H104" s="46">
        <f t="shared" si="21"/>
        <v>0</v>
      </c>
      <c r="I104" s="84">
        <f t="shared" si="21"/>
        <v>0</v>
      </c>
      <c r="J104" s="44">
        <f t="shared" si="21"/>
        <v>0</v>
      </c>
      <c r="N104" s="50">
        <f t="shared" si="9"/>
        <v>0</v>
      </c>
    </row>
    <row r="105" spans="1:14" ht="26.25" customHeight="1">
      <c r="A105" s="61"/>
      <c r="B105" s="89" t="s">
        <v>41</v>
      </c>
      <c r="C105" s="119" t="s">
        <v>45</v>
      </c>
      <c r="D105" s="120"/>
      <c r="E105" s="120"/>
      <c r="F105" s="120"/>
      <c r="G105" s="120"/>
      <c r="H105" s="120"/>
      <c r="I105" s="120"/>
      <c r="J105" s="121"/>
      <c r="N105" s="50">
        <f t="shared" si="9"/>
        <v>0</v>
      </c>
    </row>
    <row r="106" spans="1:14" ht="26.25" customHeight="1">
      <c r="A106" s="61"/>
      <c r="B106" s="89" t="s">
        <v>153</v>
      </c>
      <c r="C106" s="122" t="s">
        <v>159</v>
      </c>
      <c r="D106" s="123"/>
      <c r="E106" s="123"/>
      <c r="F106" s="123"/>
      <c r="G106" s="123"/>
      <c r="H106" s="123"/>
      <c r="I106" s="123"/>
      <c r="J106" s="124"/>
      <c r="N106" s="50">
        <f t="shared" si="9"/>
        <v>0</v>
      </c>
    </row>
    <row r="107" spans="1:14" ht="20.25" customHeight="1">
      <c r="A107" s="61" t="s">
        <v>177</v>
      </c>
      <c r="B107" s="94">
        <v>1</v>
      </c>
      <c r="C107" s="95" t="s">
        <v>147</v>
      </c>
      <c r="D107" s="95"/>
      <c r="E107" s="47" t="s">
        <v>32</v>
      </c>
      <c r="F107" s="45">
        <v>1</v>
      </c>
      <c r="G107" s="46">
        <f>G$108*$F107/$F$108</f>
        <v>322514.14634146343</v>
      </c>
      <c r="H107" s="46">
        <f>H$108*$F107/$F$108</f>
        <v>0</v>
      </c>
      <c r="I107" s="84">
        <f>I$108*$F107/$F$108</f>
        <v>0</v>
      </c>
      <c r="J107" s="44">
        <f>J$108*$F107/$F$108</f>
        <v>0</v>
      </c>
      <c r="N107" s="50">
        <f t="shared" si="9"/>
        <v>322514.1</v>
      </c>
    </row>
    <row r="108" spans="1:14" s="3" customFormat="1" ht="20.25" customHeight="1">
      <c r="A108" s="61" t="s">
        <v>178</v>
      </c>
      <c r="B108" s="94"/>
      <c r="C108" s="95"/>
      <c r="D108" s="95"/>
      <c r="E108" s="90" t="s">
        <v>33</v>
      </c>
      <c r="F108" s="8">
        <v>1.025</v>
      </c>
      <c r="G108" s="11">
        <v>330577</v>
      </c>
      <c r="H108" s="11">
        <v>0</v>
      </c>
      <c r="I108" s="85">
        <v>0</v>
      </c>
      <c r="J108" s="12">
        <v>0</v>
      </c>
      <c r="K108" s="19"/>
      <c r="L108" s="19"/>
      <c r="N108" s="50">
        <f t="shared" si="9"/>
        <v>330577</v>
      </c>
    </row>
    <row r="109" spans="1:14" ht="20.25" customHeight="1">
      <c r="A109" s="61" t="s">
        <v>179</v>
      </c>
      <c r="B109" s="94"/>
      <c r="C109" s="95"/>
      <c r="D109" s="95"/>
      <c r="E109" s="47" t="s">
        <v>34</v>
      </c>
      <c r="F109" s="45">
        <v>1.05</v>
      </c>
      <c r="G109" s="46">
        <f>G$108*$F109/$F$108</f>
        <v>338639.8536585366</v>
      </c>
      <c r="H109" s="46">
        <f>H$108*$F109/$F$108</f>
        <v>0</v>
      </c>
      <c r="I109" s="84">
        <f>I$108*$F109/$F$108</f>
        <v>0</v>
      </c>
      <c r="J109" s="44">
        <f>J$108*$F109/$F$108</f>
        <v>0</v>
      </c>
      <c r="N109" s="50">
        <f t="shared" si="9"/>
        <v>338639.9</v>
      </c>
    </row>
    <row r="110" spans="1:14" ht="20.25" customHeight="1">
      <c r="A110" s="61" t="s">
        <v>180</v>
      </c>
      <c r="B110" s="94">
        <v>2</v>
      </c>
      <c r="C110" s="95" t="s">
        <v>148</v>
      </c>
      <c r="D110" s="95"/>
      <c r="E110" s="47" t="s">
        <v>32</v>
      </c>
      <c r="F110" s="45">
        <v>1</v>
      </c>
      <c r="G110" s="46">
        <f>G$111*$F110/$F$111</f>
        <v>358818.5365853659</v>
      </c>
      <c r="H110" s="46">
        <f>H$111*$F110/$F$111</f>
        <v>0</v>
      </c>
      <c r="I110" s="84">
        <f>I$111*$F110/$F$111</f>
        <v>0</v>
      </c>
      <c r="J110" s="44">
        <f>J$111*$F110/$F$111</f>
        <v>0</v>
      </c>
      <c r="N110" s="50">
        <f t="shared" si="9"/>
        <v>358818.5</v>
      </c>
    </row>
    <row r="111" spans="1:14" s="3" customFormat="1" ht="20.25" customHeight="1">
      <c r="A111" s="61" t="s">
        <v>181</v>
      </c>
      <c r="B111" s="94"/>
      <c r="C111" s="95"/>
      <c r="D111" s="95"/>
      <c r="E111" s="90" t="s">
        <v>33</v>
      </c>
      <c r="F111" s="8">
        <v>1.025</v>
      </c>
      <c r="G111" s="11">
        <v>367789</v>
      </c>
      <c r="H111" s="11">
        <v>0</v>
      </c>
      <c r="I111" s="85">
        <v>0</v>
      </c>
      <c r="J111" s="12">
        <v>0</v>
      </c>
      <c r="K111" s="19"/>
      <c r="L111" s="19"/>
      <c r="N111" s="50">
        <f t="shared" si="9"/>
        <v>367789</v>
      </c>
    </row>
    <row r="112" spans="1:14" ht="20.25" customHeight="1">
      <c r="A112" s="61" t="s">
        <v>182</v>
      </c>
      <c r="B112" s="94"/>
      <c r="C112" s="95"/>
      <c r="D112" s="95"/>
      <c r="E112" s="47" t="s">
        <v>34</v>
      </c>
      <c r="F112" s="45">
        <v>1.05</v>
      </c>
      <c r="G112" s="46">
        <f>G$111*$F112/$F$111</f>
        <v>376759.46341463417</v>
      </c>
      <c r="H112" s="46">
        <f>H$111*$F112/$F$111</f>
        <v>0</v>
      </c>
      <c r="I112" s="84">
        <f>I$111*$F112/$F$111</f>
        <v>0</v>
      </c>
      <c r="J112" s="44">
        <f>J$111*$F112/$F$111</f>
        <v>0</v>
      </c>
      <c r="N112" s="50">
        <f t="shared" si="9"/>
        <v>376759.5</v>
      </c>
    </row>
    <row r="113" spans="1:14" ht="20.25" customHeight="1">
      <c r="A113" s="61" t="s">
        <v>183</v>
      </c>
      <c r="B113" s="94">
        <v>3</v>
      </c>
      <c r="C113" s="95" t="s">
        <v>149</v>
      </c>
      <c r="D113" s="95"/>
      <c r="E113" s="47" t="s">
        <v>32</v>
      </c>
      <c r="F113" s="45">
        <v>1</v>
      </c>
      <c r="G113" s="46">
        <f>G$114*$F113/$F$114</f>
        <v>311219.51219512196</v>
      </c>
      <c r="H113" s="46">
        <f>H$114*$F113/$F$114</f>
        <v>0</v>
      </c>
      <c r="I113" s="84">
        <f>I$114*$F113/$F$114</f>
        <v>0</v>
      </c>
      <c r="J113" s="44">
        <f>J$114*$F113/$F$114</f>
        <v>0</v>
      </c>
      <c r="N113" s="50">
        <f t="shared" si="9"/>
        <v>311219.5</v>
      </c>
    </row>
    <row r="114" spans="1:14" s="3" customFormat="1" ht="20.25" customHeight="1">
      <c r="A114" s="61" t="s">
        <v>184</v>
      </c>
      <c r="B114" s="94"/>
      <c r="C114" s="95"/>
      <c r="D114" s="95"/>
      <c r="E114" s="90" t="s">
        <v>33</v>
      </c>
      <c r="F114" s="8">
        <v>1.025</v>
      </c>
      <c r="G114" s="11">
        <v>319000</v>
      </c>
      <c r="H114" s="11">
        <v>0</v>
      </c>
      <c r="I114" s="85">
        <v>0</v>
      </c>
      <c r="J114" s="12">
        <v>0</v>
      </c>
      <c r="K114" s="19"/>
      <c r="L114" s="19"/>
      <c r="N114" s="50">
        <f t="shared" si="9"/>
        <v>319000</v>
      </c>
    </row>
    <row r="115" spans="1:14" ht="20.25" customHeight="1">
      <c r="A115" s="61" t="s">
        <v>185</v>
      </c>
      <c r="B115" s="94"/>
      <c r="C115" s="95"/>
      <c r="D115" s="95"/>
      <c r="E115" s="47" t="s">
        <v>34</v>
      </c>
      <c r="F115" s="45">
        <v>1.05</v>
      </c>
      <c r="G115" s="46">
        <f>G$114*$F115/$F$114</f>
        <v>326780.4878048781</v>
      </c>
      <c r="H115" s="46">
        <f>H$114*$F115/$F$114</f>
        <v>0</v>
      </c>
      <c r="I115" s="84">
        <f>I$114*$F115/$F$114</f>
        <v>0</v>
      </c>
      <c r="J115" s="44">
        <f>J$114*$F115/$F$114</f>
        <v>0</v>
      </c>
      <c r="N115" s="50">
        <f t="shared" si="9"/>
        <v>326780.5</v>
      </c>
    </row>
    <row r="116" spans="1:14" ht="20.25" customHeight="1">
      <c r="A116" s="61" t="s">
        <v>186</v>
      </c>
      <c r="B116" s="94">
        <v>4</v>
      </c>
      <c r="C116" s="95" t="s">
        <v>150</v>
      </c>
      <c r="D116" s="95"/>
      <c r="E116" s="47" t="s">
        <v>32</v>
      </c>
      <c r="F116" s="45">
        <v>1</v>
      </c>
      <c r="G116" s="46">
        <f>G$117*$F116/$F$117</f>
        <v>311219.51219512196</v>
      </c>
      <c r="H116" s="46">
        <f>H$117*$F116/$F$117</f>
        <v>0</v>
      </c>
      <c r="I116" s="84">
        <f>I$117*$F116/$F$117</f>
        <v>0</v>
      </c>
      <c r="J116" s="44">
        <f>J$117*$F116/$F$117</f>
        <v>0</v>
      </c>
      <c r="N116" s="50">
        <f t="shared" si="9"/>
        <v>311219.5</v>
      </c>
    </row>
    <row r="117" spans="1:14" s="3" customFormat="1" ht="20.25" customHeight="1">
      <c r="A117" s="61" t="s">
        <v>187</v>
      </c>
      <c r="B117" s="94"/>
      <c r="C117" s="95"/>
      <c r="D117" s="95"/>
      <c r="E117" s="90" t="s">
        <v>33</v>
      </c>
      <c r="F117" s="8">
        <v>1.025</v>
      </c>
      <c r="G117" s="11">
        <v>319000</v>
      </c>
      <c r="H117" s="11">
        <v>0</v>
      </c>
      <c r="I117" s="85">
        <v>0</v>
      </c>
      <c r="J117" s="12">
        <v>0</v>
      </c>
      <c r="K117" s="19"/>
      <c r="L117" s="19"/>
      <c r="N117" s="50">
        <f t="shared" si="9"/>
        <v>319000</v>
      </c>
    </row>
    <row r="118" spans="1:14" ht="20.25" customHeight="1">
      <c r="A118" s="61" t="s">
        <v>188</v>
      </c>
      <c r="B118" s="94"/>
      <c r="C118" s="95"/>
      <c r="D118" s="95"/>
      <c r="E118" s="47" t="s">
        <v>34</v>
      </c>
      <c r="F118" s="45">
        <v>1.05</v>
      </c>
      <c r="G118" s="46">
        <f>G$117*$F118/$F$117</f>
        <v>326780.4878048781</v>
      </c>
      <c r="H118" s="46">
        <f>H$117*$F118/$F$117</f>
        <v>0</v>
      </c>
      <c r="I118" s="84">
        <f>I$117*$F118/$F$117</f>
        <v>0</v>
      </c>
      <c r="J118" s="44">
        <f>J$117*$F118/$F$117</f>
        <v>0</v>
      </c>
      <c r="N118" s="50">
        <f t="shared" si="9"/>
        <v>326780.5</v>
      </c>
    </row>
    <row r="119" spans="1:14" ht="20.25" customHeight="1">
      <c r="A119" s="61" t="s">
        <v>189</v>
      </c>
      <c r="B119" s="94">
        <v>5</v>
      </c>
      <c r="C119" s="95" t="s">
        <v>151</v>
      </c>
      <c r="D119" s="95"/>
      <c r="E119" s="47" t="s">
        <v>32</v>
      </c>
      <c r="F119" s="45">
        <v>1</v>
      </c>
      <c r="G119" s="46">
        <f>G$120*$F119/$F$120</f>
        <v>311219.51219512196</v>
      </c>
      <c r="H119" s="46">
        <f>H$120*$F119/$F$120</f>
        <v>0</v>
      </c>
      <c r="I119" s="84">
        <f>I$120*$F119/$F$120</f>
        <v>0</v>
      </c>
      <c r="J119" s="44">
        <f>J$120*$F119/$F$120</f>
        <v>0</v>
      </c>
      <c r="N119" s="50">
        <f t="shared" si="9"/>
        <v>311219.5</v>
      </c>
    </row>
    <row r="120" spans="1:14" s="3" customFormat="1" ht="20.25" customHeight="1">
      <c r="A120" s="61" t="s">
        <v>190</v>
      </c>
      <c r="B120" s="94"/>
      <c r="C120" s="95"/>
      <c r="D120" s="95"/>
      <c r="E120" s="90" t="s">
        <v>33</v>
      </c>
      <c r="F120" s="8">
        <v>1.025</v>
      </c>
      <c r="G120" s="11">
        <v>319000</v>
      </c>
      <c r="H120" s="11">
        <v>0</v>
      </c>
      <c r="I120" s="85">
        <v>0</v>
      </c>
      <c r="J120" s="12">
        <v>0</v>
      </c>
      <c r="K120" s="19"/>
      <c r="L120" s="19"/>
      <c r="N120" s="50">
        <f aca="true" t="shared" si="22" ref="N120:N183">ROUND(IF($N$8=1,$G120,IF($N$8=2,$H120,IF($N$8=3,$I120,IF($N$8=4,$J120,IF($N$8=5,$K120,IF($N$8=6,$L120)))))),1)</f>
        <v>319000</v>
      </c>
    </row>
    <row r="121" spans="1:14" ht="20.25" customHeight="1">
      <c r="A121" s="61" t="s">
        <v>191</v>
      </c>
      <c r="B121" s="94"/>
      <c r="C121" s="95"/>
      <c r="D121" s="95"/>
      <c r="E121" s="47" t="s">
        <v>34</v>
      </c>
      <c r="F121" s="45">
        <v>1.05</v>
      </c>
      <c r="G121" s="46">
        <f>G$120*$F121/$F$120</f>
        <v>326780.4878048781</v>
      </c>
      <c r="H121" s="46">
        <f>H$120*$F121/$F$120</f>
        <v>0</v>
      </c>
      <c r="I121" s="84">
        <f>I$120*$F121/$F$120</f>
        <v>0</v>
      </c>
      <c r="J121" s="44">
        <f>J$120*$F121/$F$120</f>
        <v>0</v>
      </c>
      <c r="N121" s="50">
        <f t="shared" si="22"/>
        <v>326780.5</v>
      </c>
    </row>
    <row r="122" spans="1:14" ht="20.25" customHeight="1">
      <c r="A122" s="61" t="s">
        <v>192</v>
      </c>
      <c r="B122" s="94">
        <v>6</v>
      </c>
      <c r="C122" s="95" t="s">
        <v>152</v>
      </c>
      <c r="D122" s="95"/>
      <c r="E122" s="47" t="s">
        <v>32</v>
      </c>
      <c r="F122" s="45">
        <v>1</v>
      </c>
      <c r="G122" s="46">
        <f>G$123*$F122/$F$123</f>
        <v>311219.51219512196</v>
      </c>
      <c r="H122" s="46">
        <f>H$123*$F122/$F$123</f>
        <v>0</v>
      </c>
      <c r="I122" s="84">
        <f>I$123*$F122/$F$123</f>
        <v>0</v>
      </c>
      <c r="J122" s="44">
        <f>J$123*$F122/$F$123</f>
        <v>0</v>
      </c>
      <c r="N122" s="50">
        <f t="shared" si="22"/>
        <v>311219.5</v>
      </c>
    </row>
    <row r="123" spans="1:14" s="3" customFormat="1" ht="20.25" customHeight="1">
      <c r="A123" s="61" t="s">
        <v>193</v>
      </c>
      <c r="B123" s="94"/>
      <c r="C123" s="95"/>
      <c r="D123" s="95"/>
      <c r="E123" s="90" t="s">
        <v>33</v>
      </c>
      <c r="F123" s="8">
        <v>1.025</v>
      </c>
      <c r="G123" s="11">
        <v>319000</v>
      </c>
      <c r="H123" s="11">
        <v>0</v>
      </c>
      <c r="I123" s="85">
        <v>0</v>
      </c>
      <c r="J123" s="12">
        <v>0</v>
      </c>
      <c r="K123" s="19"/>
      <c r="L123" s="19"/>
      <c r="N123" s="50">
        <f t="shared" si="22"/>
        <v>319000</v>
      </c>
    </row>
    <row r="124" spans="1:14" ht="20.25" customHeight="1">
      <c r="A124" s="61" t="s">
        <v>194</v>
      </c>
      <c r="B124" s="94"/>
      <c r="C124" s="95"/>
      <c r="D124" s="95"/>
      <c r="E124" s="47" t="s">
        <v>34</v>
      </c>
      <c r="F124" s="45">
        <v>1.05</v>
      </c>
      <c r="G124" s="46">
        <f>G$123*$F124/$F$123</f>
        <v>326780.4878048781</v>
      </c>
      <c r="H124" s="46">
        <f>H$123*$F124/$F$123</f>
        <v>0</v>
      </c>
      <c r="I124" s="84">
        <f>I$123*$F124/$F$123</f>
        <v>0</v>
      </c>
      <c r="J124" s="44">
        <f>J$123*$F124/$F$123</f>
        <v>0</v>
      </c>
      <c r="N124" s="50">
        <f t="shared" si="22"/>
        <v>326780.5</v>
      </c>
    </row>
    <row r="125" spans="1:14" ht="28.5" customHeight="1">
      <c r="A125" s="61"/>
      <c r="B125" s="89" t="s">
        <v>154</v>
      </c>
      <c r="C125" s="128" t="s">
        <v>155</v>
      </c>
      <c r="D125" s="128"/>
      <c r="E125" s="128"/>
      <c r="F125" s="128"/>
      <c r="G125" s="128"/>
      <c r="H125" s="128"/>
      <c r="I125" s="129"/>
      <c r="J125" s="87"/>
      <c r="N125" s="50">
        <f t="shared" si="22"/>
        <v>0</v>
      </c>
    </row>
    <row r="126" spans="1:14" ht="20.25" customHeight="1">
      <c r="A126" s="61" t="s">
        <v>105</v>
      </c>
      <c r="B126" s="94">
        <v>1</v>
      </c>
      <c r="C126" s="95" t="s">
        <v>42</v>
      </c>
      <c r="D126" s="95"/>
      <c r="E126" s="47" t="s">
        <v>37</v>
      </c>
      <c r="F126" s="45">
        <v>1</v>
      </c>
      <c r="G126" s="46">
        <f>G$127*$F126/$F$127</f>
        <v>282300.88495575223</v>
      </c>
      <c r="H126" s="46">
        <f>H$127*$F126/$F$127</f>
        <v>0</v>
      </c>
      <c r="I126" s="84">
        <f>I$127*$F126/$F$127</f>
        <v>0</v>
      </c>
      <c r="J126" s="44">
        <f>J$127*$F126/$F$127</f>
        <v>0</v>
      </c>
      <c r="N126" s="50">
        <f t="shared" si="22"/>
        <v>282300.9</v>
      </c>
    </row>
    <row r="127" spans="1:14" s="3" customFormat="1" ht="20.25" customHeight="1">
      <c r="A127" s="61" t="s">
        <v>106</v>
      </c>
      <c r="B127" s="94"/>
      <c r="C127" s="95"/>
      <c r="D127" s="95"/>
      <c r="E127" s="90" t="s">
        <v>38</v>
      </c>
      <c r="F127" s="8">
        <v>1.13</v>
      </c>
      <c r="G127" s="11">
        <v>319000</v>
      </c>
      <c r="H127" s="11">
        <v>0</v>
      </c>
      <c r="I127" s="85">
        <v>0</v>
      </c>
      <c r="J127" s="12">
        <v>0</v>
      </c>
      <c r="K127" s="19"/>
      <c r="L127" s="19"/>
      <c r="N127" s="50">
        <f t="shared" si="22"/>
        <v>319000</v>
      </c>
    </row>
    <row r="128" spans="1:14" ht="20.25" customHeight="1">
      <c r="A128" s="61" t="s">
        <v>107</v>
      </c>
      <c r="B128" s="94"/>
      <c r="C128" s="95"/>
      <c r="D128" s="95"/>
      <c r="E128" s="47" t="s">
        <v>39</v>
      </c>
      <c r="F128" s="45">
        <v>1.3</v>
      </c>
      <c r="G128" s="46">
        <f aca="true" t="shared" si="23" ref="G128:J129">G$127*$F128/$F$127</f>
        <v>366991.1504424779</v>
      </c>
      <c r="H128" s="46">
        <f t="shared" si="23"/>
        <v>0</v>
      </c>
      <c r="I128" s="84">
        <f t="shared" si="23"/>
        <v>0</v>
      </c>
      <c r="J128" s="44">
        <f t="shared" si="23"/>
        <v>0</v>
      </c>
      <c r="N128" s="50">
        <f t="shared" si="22"/>
        <v>366991.2</v>
      </c>
    </row>
    <row r="129" spans="1:14" ht="20.25" customHeight="1">
      <c r="A129" s="61" t="s">
        <v>108</v>
      </c>
      <c r="B129" s="94"/>
      <c r="C129" s="95"/>
      <c r="D129" s="95"/>
      <c r="E129" s="47" t="s">
        <v>40</v>
      </c>
      <c r="F129" s="45">
        <v>1.47</v>
      </c>
      <c r="G129" s="46">
        <f t="shared" si="23"/>
        <v>414982.3008849558</v>
      </c>
      <c r="H129" s="46">
        <f t="shared" si="23"/>
        <v>0</v>
      </c>
      <c r="I129" s="84">
        <f t="shared" si="23"/>
        <v>0</v>
      </c>
      <c r="J129" s="44">
        <f t="shared" si="23"/>
        <v>0</v>
      </c>
      <c r="N129" s="50">
        <f t="shared" si="22"/>
        <v>414982.3</v>
      </c>
    </row>
    <row r="130" spans="1:14" ht="20.25" customHeight="1">
      <c r="A130" s="61" t="s">
        <v>109</v>
      </c>
      <c r="B130" s="94">
        <v>2</v>
      </c>
      <c r="C130" s="95" t="s">
        <v>156</v>
      </c>
      <c r="D130" s="95"/>
      <c r="E130" s="47" t="s">
        <v>37</v>
      </c>
      <c r="F130" s="45">
        <v>1</v>
      </c>
      <c r="G130" s="46">
        <f>G$131*$F130/$F$131</f>
        <v>282300.88495575223</v>
      </c>
      <c r="H130" s="46">
        <f>H$131*$F130/$F$131</f>
        <v>0</v>
      </c>
      <c r="I130" s="84">
        <f>I$131*$F130/$F$131</f>
        <v>0</v>
      </c>
      <c r="J130" s="44">
        <f>J$131*$F130/$F$131</f>
        <v>0</v>
      </c>
      <c r="N130" s="50">
        <f t="shared" si="22"/>
        <v>282300.9</v>
      </c>
    </row>
    <row r="131" spans="1:14" s="3" customFormat="1" ht="20.25" customHeight="1">
      <c r="A131" s="61" t="s">
        <v>110</v>
      </c>
      <c r="B131" s="94"/>
      <c r="C131" s="95"/>
      <c r="D131" s="95"/>
      <c r="E131" s="90" t="s">
        <v>38</v>
      </c>
      <c r="F131" s="8">
        <v>1.13</v>
      </c>
      <c r="G131" s="11">
        <v>319000</v>
      </c>
      <c r="H131" s="11">
        <v>0</v>
      </c>
      <c r="I131" s="85">
        <v>0</v>
      </c>
      <c r="J131" s="12">
        <v>0</v>
      </c>
      <c r="K131" s="19"/>
      <c r="L131" s="19"/>
      <c r="N131" s="50">
        <f t="shared" si="22"/>
        <v>319000</v>
      </c>
    </row>
    <row r="132" spans="1:14" ht="20.25" customHeight="1">
      <c r="A132" s="61" t="s">
        <v>111</v>
      </c>
      <c r="B132" s="94"/>
      <c r="C132" s="95"/>
      <c r="D132" s="95"/>
      <c r="E132" s="47" t="s">
        <v>39</v>
      </c>
      <c r="F132" s="45">
        <v>1.3</v>
      </c>
      <c r="G132" s="46">
        <f aca="true" t="shared" si="24" ref="G132:J133">G$131*$F132/$F$131</f>
        <v>366991.1504424779</v>
      </c>
      <c r="H132" s="46">
        <f t="shared" si="24"/>
        <v>0</v>
      </c>
      <c r="I132" s="84">
        <f t="shared" si="24"/>
        <v>0</v>
      </c>
      <c r="J132" s="44">
        <f t="shared" si="24"/>
        <v>0</v>
      </c>
      <c r="N132" s="50">
        <f t="shared" si="22"/>
        <v>366991.2</v>
      </c>
    </row>
    <row r="133" spans="1:14" ht="20.25" customHeight="1">
      <c r="A133" s="61" t="s">
        <v>112</v>
      </c>
      <c r="B133" s="94"/>
      <c r="C133" s="95"/>
      <c r="D133" s="95"/>
      <c r="E133" s="47" t="s">
        <v>40</v>
      </c>
      <c r="F133" s="45">
        <v>1.47</v>
      </c>
      <c r="G133" s="46">
        <f t="shared" si="24"/>
        <v>414982.3008849558</v>
      </c>
      <c r="H133" s="46">
        <f t="shared" si="24"/>
        <v>0</v>
      </c>
      <c r="I133" s="84">
        <f t="shared" si="24"/>
        <v>0</v>
      </c>
      <c r="J133" s="44">
        <f t="shared" si="24"/>
        <v>0</v>
      </c>
      <c r="N133" s="50">
        <f t="shared" si="22"/>
        <v>414982.3</v>
      </c>
    </row>
    <row r="134" spans="1:14" ht="25.5" customHeight="1">
      <c r="A134" s="61"/>
      <c r="B134" s="89" t="s">
        <v>158</v>
      </c>
      <c r="C134" s="125" t="s">
        <v>157</v>
      </c>
      <c r="D134" s="126"/>
      <c r="E134" s="126"/>
      <c r="F134" s="126"/>
      <c r="G134" s="126"/>
      <c r="H134" s="126"/>
      <c r="I134" s="126"/>
      <c r="J134" s="127"/>
      <c r="N134" s="50">
        <f t="shared" si="22"/>
        <v>0</v>
      </c>
    </row>
    <row r="135" spans="1:14" ht="25.5" customHeight="1">
      <c r="A135" s="61"/>
      <c r="B135" s="89">
        <v>1</v>
      </c>
      <c r="C135" s="116" t="s">
        <v>160</v>
      </c>
      <c r="D135" s="117"/>
      <c r="E135" s="117"/>
      <c r="F135" s="117"/>
      <c r="G135" s="117"/>
      <c r="H135" s="117"/>
      <c r="I135" s="117"/>
      <c r="J135" s="118"/>
      <c r="N135" s="50">
        <f t="shared" si="22"/>
        <v>0</v>
      </c>
    </row>
    <row r="136" spans="1:14" ht="20.25" customHeight="1">
      <c r="A136" s="61" t="s">
        <v>195</v>
      </c>
      <c r="B136" s="94">
        <v>1.1</v>
      </c>
      <c r="C136" s="95" t="s">
        <v>44</v>
      </c>
      <c r="D136" s="95"/>
      <c r="E136" s="47" t="s">
        <v>32</v>
      </c>
      <c r="F136" s="45">
        <v>1</v>
      </c>
      <c r="G136" s="46">
        <f>G$137*$F136/$F$137</f>
        <v>339012.62135922327</v>
      </c>
      <c r="H136" s="46">
        <f>H$137*$F136/$F$137</f>
        <v>0</v>
      </c>
      <c r="I136" s="84">
        <f>I$137*$F136/$F$137</f>
        <v>0</v>
      </c>
      <c r="J136" s="44">
        <f>J$137*$F136/$F$137</f>
        <v>0</v>
      </c>
      <c r="N136" s="50">
        <f t="shared" si="22"/>
        <v>339012.6</v>
      </c>
    </row>
    <row r="137" spans="1:14" s="3" customFormat="1" ht="20.25" customHeight="1">
      <c r="A137" s="61" t="s">
        <v>196</v>
      </c>
      <c r="B137" s="94"/>
      <c r="C137" s="95"/>
      <c r="D137" s="95"/>
      <c r="E137" s="90" t="s">
        <v>33</v>
      </c>
      <c r="F137" s="8">
        <v>1.03</v>
      </c>
      <c r="G137" s="11">
        <v>349183</v>
      </c>
      <c r="H137" s="11">
        <v>0</v>
      </c>
      <c r="I137" s="85">
        <v>0</v>
      </c>
      <c r="J137" s="12">
        <v>0</v>
      </c>
      <c r="K137" s="19"/>
      <c r="L137" s="19"/>
      <c r="N137" s="50">
        <f t="shared" si="22"/>
        <v>349183</v>
      </c>
    </row>
    <row r="138" spans="1:14" ht="20.25" customHeight="1">
      <c r="A138" s="61" t="s">
        <v>197</v>
      </c>
      <c r="B138" s="94"/>
      <c r="C138" s="95"/>
      <c r="D138" s="95"/>
      <c r="E138" s="47" t="s">
        <v>34</v>
      </c>
      <c r="F138" s="45">
        <v>1.06</v>
      </c>
      <c r="G138" s="46">
        <f>G$137*$F138/$F$137</f>
        <v>359353.37864077673</v>
      </c>
      <c r="H138" s="46">
        <f>H$137*$F138/$F$137</f>
        <v>0</v>
      </c>
      <c r="I138" s="84">
        <f>I$137*$F138/$F$137</f>
        <v>0</v>
      </c>
      <c r="J138" s="44">
        <f>J$137*$F138/$F$137</f>
        <v>0</v>
      </c>
      <c r="N138" s="50">
        <f t="shared" si="22"/>
        <v>359353.4</v>
      </c>
    </row>
    <row r="139" spans="1:14" ht="20.25" customHeight="1">
      <c r="A139" s="61" t="s">
        <v>198</v>
      </c>
      <c r="B139" s="94">
        <v>1.2</v>
      </c>
      <c r="C139" s="95" t="s">
        <v>161</v>
      </c>
      <c r="D139" s="95"/>
      <c r="E139" s="47" t="s">
        <v>32</v>
      </c>
      <c r="F139" s="45">
        <v>1</v>
      </c>
      <c r="G139" s="46">
        <f>G$140*$F139/$F$140</f>
        <v>309708.7378640777</v>
      </c>
      <c r="H139" s="46">
        <f>H$140*$F139/$F$140</f>
        <v>0</v>
      </c>
      <c r="I139" s="84">
        <f>I$140*$F139/$F$140</f>
        <v>0</v>
      </c>
      <c r="J139" s="44">
        <f>J$140*$F139/$F$140</f>
        <v>0</v>
      </c>
      <c r="N139" s="50">
        <f t="shared" si="22"/>
        <v>309708.7</v>
      </c>
    </row>
    <row r="140" spans="1:14" s="3" customFormat="1" ht="20.25" customHeight="1">
      <c r="A140" s="61" t="s">
        <v>199</v>
      </c>
      <c r="B140" s="94"/>
      <c r="C140" s="95"/>
      <c r="D140" s="95"/>
      <c r="E140" s="90" t="s">
        <v>33</v>
      </c>
      <c r="F140" s="8">
        <v>1.03</v>
      </c>
      <c r="G140" s="11">
        <v>319000</v>
      </c>
      <c r="H140" s="11">
        <v>0</v>
      </c>
      <c r="I140" s="85">
        <v>0</v>
      </c>
      <c r="J140" s="12">
        <v>0</v>
      </c>
      <c r="K140" s="19"/>
      <c r="L140" s="19"/>
      <c r="N140" s="50">
        <f t="shared" si="22"/>
        <v>319000</v>
      </c>
    </row>
    <row r="141" spans="1:14" ht="20.25" customHeight="1">
      <c r="A141" s="61" t="s">
        <v>200</v>
      </c>
      <c r="B141" s="94"/>
      <c r="C141" s="95"/>
      <c r="D141" s="95"/>
      <c r="E141" s="47" t="s">
        <v>34</v>
      </c>
      <c r="F141" s="45">
        <v>1.06</v>
      </c>
      <c r="G141" s="46">
        <f>G$140*$F141/$F$140</f>
        <v>328291.2621359223</v>
      </c>
      <c r="H141" s="46">
        <f>H$140*$F141/$F$140</f>
        <v>0</v>
      </c>
      <c r="I141" s="84">
        <f>I$140*$F141/$F$140</f>
        <v>0</v>
      </c>
      <c r="J141" s="44">
        <f>J$140*$F141/$F$140</f>
        <v>0</v>
      </c>
      <c r="N141" s="50">
        <f t="shared" si="22"/>
        <v>328291.3</v>
      </c>
    </row>
    <row r="142" spans="1:14" ht="20.25" customHeight="1">
      <c r="A142" s="61" t="s">
        <v>201</v>
      </c>
      <c r="B142" s="94">
        <v>1.3</v>
      </c>
      <c r="C142" s="97" t="s">
        <v>162</v>
      </c>
      <c r="D142" s="97"/>
      <c r="E142" s="47" t="s">
        <v>32</v>
      </c>
      <c r="F142" s="45">
        <v>1</v>
      </c>
      <c r="G142" s="46">
        <f>G$143*$F142/$F$143</f>
        <v>309708.7378640777</v>
      </c>
      <c r="H142" s="46">
        <f>H$143*$F142/$F$143</f>
        <v>0</v>
      </c>
      <c r="I142" s="84">
        <f>I$143*$F142/$F$143</f>
        <v>0</v>
      </c>
      <c r="J142" s="44">
        <f>J$143*$F142/$F$143</f>
        <v>0</v>
      </c>
      <c r="N142" s="50">
        <f t="shared" si="22"/>
        <v>309708.7</v>
      </c>
    </row>
    <row r="143" spans="1:14" s="3" customFormat="1" ht="20.25" customHeight="1">
      <c r="A143" s="61" t="s">
        <v>202</v>
      </c>
      <c r="B143" s="94"/>
      <c r="C143" s="97"/>
      <c r="D143" s="97"/>
      <c r="E143" s="90" t="s">
        <v>33</v>
      </c>
      <c r="F143" s="8">
        <v>1.03</v>
      </c>
      <c r="G143" s="11">
        <v>319000</v>
      </c>
      <c r="H143" s="11">
        <v>0</v>
      </c>
      <c r="I143" s="85">
        <v>0</v>
      </c>
      <c r="J143" s="12">
        <v>0</v>
      </c>
      <c r="K143" s="19"/>
      <c r="L143" s="19"/>
      <c r="N143" s="50">
        <f t="shared" si="22"/>
        <v>319000</v>
      </c>
    </row>
    <row r="144" spans="1:14" ht="20.25" customHeight="1">
      <c r="A144" s="61" t="s">
        <v>203</v>
      </c>
      <c r="B144" s="94"/>
      <c r="C144" s="97"/>
      <c r="D144" s="97"/>
      <c r="E144" s="47" t="s">
        <v>34</v>
      </c>
      <c r="F144" s="45">
        <v>1.06</v>
      </c>
      <c r="G144" s="46">
        <f>G$143*$F144/$F$143</f>
        <v>328291.2621359223</v>
      </c>
      <c r="H144" s="46">
        <f>H$143*$F144/$F$143</f>
        <v>0</v>
      </c>
      <c r="I144" s="84">
        <f>I$143*$F144/$F$143</f>
        <v>0</v>
      </c>
      <c r="J144" s="44">
        <f>J$143*$F144/$F$143</f>
        <v>0</v>
      </c>
      <c r="N144" s="50">
        <f t="shared" si="22"/>
        <v>328291.3</v>
      </c>
    </row>
    <row r="145" spans="1:14" ht="20.25" customHeight="1">
      <c r="A145" s="61" t="s">
        <v>204</v>
      </c>
      <c r="B145" s="94">
        <v>1.4</v>
      </c>
      <c r="C145" s="95" t="s">
        <v>163</v>
      </c>
      <c r="D145" s="95"/>
      <c r="E145" s="47" t="s">
        <v>32</v>
      </c>
      <c r="F145" s="45">
        <v>1</v>
      </c>
      <c r="G145" s="46">
        <f>G$146*$F145/$F$146</f>
        <v>309708.7378640777</v>
      </c>
      <c r="H145" s="46">
        <f>H$146*$F145/$F$146</f>
        <v>0</v>
      </c>
      <c r="I145" s="84">
        <f>I$146*$F145/$F$146</f>
        <v>0</v>
      </c>
      <c r="J145" s="44">
        <f>J$146*$F145/$F$146</f>
        <v>0</v>
      </c>
      <c r="N145" s="50">
        <f t="shared" si="22"/>
        <v>309708.7</v>
      </c>
    </row>
    <row r="146" spans="1:14" s="3" customFormat="1" ht="20.25" customHeight="1">
      <c r="A146" s="61" t="s">
        <v>205</v>
      </c>
      <c r="B146" s="94"/>
      <c r="C146" s="95"/>
      <c r="D146" s="95"/>
      <c r="E146" s="90" t="s">
        <v>33</v>
      </c>
      <c r="F146" s="8">
        <v>1.03</v>
      </c>
      <c r="G146" s="11">
        <v>319000</v>
      </c>
      <c r="H146" s="11">
        <v>0</v>
      </c>
      <c r="I146" s="85">
        <v>0</v>
      </c>
      <c r="J146" s="12">
        <v>0</v>
      </c>
      <c r="K146" s="19"/>
      <c r="L146" s="19"/>
      <c r="N146" s="50">
        <f t="shared" si="22"/>
        <v>319000</v>
      </c>
    </row>
    <row r="147" spans="1:14" ht="20.25" customHeight="1">
      <c r="A147" s="61" t="s">
        <v>206</v>
      </c>
      <c r="B147" s="94"/>
      <c r="C147" s="95"/>
      <c r="D147" s="95"/>
      <c r="E147" s="47" t="s">
        <v>34</v>
      </c>
      <c r="F147" s="45">
        <v>1.06</v>
      </c>
      <c r="G147" s="46">
        <f>G$146*$F147/$F$146</f>
        <v>328291.2621359223</v>
      </c>
      <c r="H147" s="46">
        <f>H$146*$F147/$F$146</f>
        <v>0</v>
      </c>
      <c r="I147" s="84">
        <f>I$146*$F147/$F$146</f>
        <v>0</v>
      </c>
      <c r="J147" s="44">
        <f>J$146*$F147/$F$146</f>
        <v>0</v>
      </c>
      <c r="N147" s="50">
        <f t="shared" si="22"/>
        <v>328291.3</v>
      </c>
    </row>
    <row r="148" spans="1:14" ht="25.5" customHeight="1">
      <c r="A148" s="61"/>
      <c r="B148" s="89">
        <v>2</v>
      </c>
      <c r="C148" s="116" t="s">
        <v>164</v>
      </c>
      <c r="D148" s="117"/>
      <c r="E148" s="117"/>
      <c r="F148" s="117"/>
      <c r="G148" s="117"/>
      <c r="H148" s="117"/>
      <c r="I148" s="117"/>
      <c r="J148" s="118"/>
      <c r="N148" s="50">
        <f t="shared" si="22"/>
        <v>0</v>
      </c>
    </row>
    <row r="149" spans="1:14" ht="20.25" customHeight="1">
      <c r="A149" s="61" t="s">
        <v>207</v>
      </c>
      <c r="B149" s="94">
        <v>2.1</v>
      </c>
      <c r="C149" s="95" t="s">
        <v>44</v>
      </c>
      <c r="D149" s="95"/>
      <c r="E149" s="47" t="s">
        <v>32</v>
      </c>
      <c r="F149" s="45">
        <v>1</v>
      </c>
      <c r="G149" s="46">
        <f>G$150*$F149/$F$150</f>
        <v>380181.5533980582</v>
      </c>
      <c r="H149" s="46">
        <f>H$150*$F149/$F$150</f>
        <v>0</v>
      </c>
      <c r="I149" s="84">
        <f>I$150*$F149/$F$150</f>
        <v>0</v>
      </c>
      <c r="J149" s="44">
        <f>J$150*$F149/$F$150</f>
        <v>0</v>
      </c>
      <c r="N149" s="50">
        <f t="shared" si="22"/>
        <v>380181.6</v>
      </c>
    </row>
    <row r="150" spans="1:14" s="3" customFormat="1" ht="20.25" customHeight="1">
      <c r="A150" s="61" t="s">
        <v>208</v>
      </c>
      <c r="B150" s="94"/>
      <c r="C150" s="95"/>
      <c r="D150" s="95"/>
      <c r="E150" s="90" t="s">
        <v>33</v>
      </c>
      <c r="F150" s="8">
        <v>1.03</v>
      </c>
      <c r="G150" s="11">
        <v>391587</v>
      </c>
      <c r="H150" s="11">
        <v>0</v>
      </c>
      <c r="I150" s="85">
        <v>0</v>
      </c>
      <c r="J150" s="12">
        <v>0</v>
      </c>
      <c r="K150" s="19"/>
      <c r="L150" s="19"/>
      <c r="N150" s="50">
        <f t="shared" si="22"/>
        <v>391587</v>
      </c>
    </row>
    <row r="151" spans="1:14" ht="20.25" customHeight="1">
      <c r="A151" s="61" t="s">
        <v>209</v>
      </c>
      <c r="B151" s="94"/>
      <c r="C151" s="95"/>
      <c r="D151" s="95"/>
      <c r="E151" s="47" t="s">
        <v>34</v>
      </c>
      <c r="F151" s="45">
        <v>1.06</v>
      </c>
      <c r="G151" s="46">
        <f>G$150*$F151/$F$150</f>
        <v>402992.4466019418</v>
      </c>
      <c r="H151" s="46">
        <f>H$150*$F151/$F$150</f>
        <v>0</v>
      </c>
      <c r="I151" s="84">
        <f>I$150*$F151/$F$150</f>
        <v>0</v>
      </c>
      <c r="J151" s="44">
        <f>J$150*$F151/$F$150</f>
        <v>0</v>
      </c>
      <c r="N151" s="50">
        <f t="shared" si="22"/>
        <v>402992.4</v>
      </c>
    </row>
    <row r="152" spans="1:14" ht="20.25" customHeight="1">
      <c r="A152" s="61" t="s">
        <v>210</v>
      </c>
      <c r="B152" s="94">
        <v>2.2</v>
      </c>
      <c r="C152" s="95" t="s">
        <v>161</v>
      </c>
      <c r="D152" s="95"/>
      <c r="E152" s="47" t="s">
        <v>32</v>
      </c>
      <c r="F152" s="45">
        <v>1</v>
      </c>
      <c r="G152" s="46">
        <f>G$153*$F152/$F$153</f>
        <v>358336.8932038835</v>
      </c>
      <c r="H152" s="46">
        <f>H$153*$F152/$F$153</f>
        <v>0</v>
      </c>
      <c r="I152" s="84">
        <f>I$153*$F152/$F$153</f>
        <v>0</v>
      </c>
      <c r="J152" s="44">
        <f>J$153*$F152/$F$153</f>
        <v>0</v>
      </c>
      <c r="N152" s="50">
        <f t="shared" si="22"/>
        <v>358336.9</v>
      </c>
    </row>
    <row r="153" spans="1:14" s="3" customFormat="1" ht="20.25" customHeight="1">
      <c r="A153" s="61" t="s">
        <v>211</v>
      </c>
      <c r="B153" s="94"/>
      <c r="C153" s="95"/>
      <c r="D153" s="95"/>
      <c r="E153" s="90" t="s">
        <v>33</v>
      </c>
      <c r="F153" s="8">
        <v>1.03</v>
      </c>
      <c r="G153" s="11">
        <v>369087</v>
      </c>
      <c r="H153" s="11">
        <v>0</v>
      </c>
      <c r="I153" s="85">
        <v>0</v>
      </c>
      <c r="J153" s="12">
        <v>0</v>
      </c>
      <c r="K153" s="19"/>
      <c r="L153" s="19"/>
      <c r="N153" s="50">
        <f t="shared" si="22"/>
        <v>369087</v>
      </c>
    </row>
    <row r="154" spans="1:14" ht="20.25" customHeight="1">
      <c r="A154" s="61" t="s">
        <v>212</v>
      </c>
      <c r="B154" s="94"/>
      <c r="C154" s="95"/>
      <c r="D154" s="95"/>
      <c r="E154" s="47" t="s">
        <v>34</v>
      </c>
      <c r="F154" s="45">
        <v>1.06</v>
      </c>
      <c r="G154" s="46">
        <f>G$153*$F154/$F$153</f>
        <v>379837.1067961165</v>
      </c>
      <c r="H154" s="46">
        <f>H$153*$F154/$F$153</f>
        <v>0</v>
      </c>
      <c r="I154" s="84">
        <f>I$153*$F154/$F$153</f>
        <v>0</v>
      </c>
      <c r="J154" s="44">
        <f>J$153*$F154/$F$153</f>
        <v>0</v>
      </c>
      <c r="N154" s="50">
        <f t="shared" si="22"/>
        <v>379837.1</v>
      </c>
    </row>
    <row r="155" spans="1:14" ht="20.25" customHeight="1">
      <c r="A155" s="61" t="s">
        <v>213</v>
      </c>
      <c r="B155" s="94">
        <v>2.3</v>
      </c>
      <c r="C155" s="97" t="s">
        <v>162</v>
      </c>
      <c r="D155" s="97"/>
      <c r="E155" s="47" t="s">
        <v>32</v>
      </c>
      <c r="F155" s="45">
        <v>1</v>
      </c>
      <c r="G155" s="46">
        <f>G$156*$F155/$F$156</f>
        <v>352455.3398058252</v>
      </c>
      <c r="H155" s="46">
        <f>H$156*$F155/$F$156</f>
        <v>0</v>
      </c>
      <c r="I155" s="84">
        <f>I$156*$F155/$F$156</f>
        <v>0</v>
      </c>
      <c r="J155" s="44">
        <f>J$156*$F155/$F$156</f>
        <v>0</v>
      </c>
      <c r="N155" s="50">
        <f t="shared" si="22"/>
        <v>352455.3</v>
      </c>
    </row>
    <row r="156" spans="1:14" s="3" customFormat="1" ht="20.25" customHeight="1">
      <c r="A156" s="61" t="s">
        <v>214</v>
      </c>
      <c r="B156" s="94"/>
      <c r="C156" s="97"/>
      <c r="D156" s="97"/>
      <c r="E156" s="90" t="s">
        <v>33</v>
      </c>
      <c r="F156" s="8">
        <v>1.03</v>
      </c>
      <c r="G156" s="11">
        <v>363029</v>
      </c>
      <c r="H156" s="11">
        <v>0</v>
      </c>
      <c r="I156" s="85">
        <v>0</v>
      </c>
      <c r="J156" s="12">
        <v>0</v>
      </c>
      <c r="K156" s="19"/>
      <c r="L156" s="19"/>
      <c r="N156" s="50">
        <f t="shared" si="22"/>
        <v>363029</v>
      </c>
    </row>
    <row r="157" spans="1:14" ht="20.25" customHeight="1">
      <c r="A157" s="61" t="s">
        <v>215</v>
      </c>
      <c r="B157" s="94"/>
      <c r="C157" s="97"/>
      <c r="D157" s="97"/>
      <c r="E157" s="47" t="s">
        <v>34</v>
      </c>
      <c r="F157" s="45">
        <v>1.06</v>
      </c>
      <c r="G157" s="46">
        <f>G$156*$F157/$F$156</f>
        <v>373602.66019417474</v>
      </c>
      <c r="H157" s="46">
        <f>H$156*$F157/$F$156</f>
        <v>0</v>
      </c>
      <c r="I157" s="84">
        <f>I$156*$F157/$F$156</f>
        <v>0</v>
      </c>
      <c r="J157" s="44">
        <f>J$156*$F157/$F$156</f>
        <v>0</v>
      </c>
      <c r="N157" s="50">
        <f t="shared" si="22"/>
        <v>373602.7</v>
      </c>
    </row>
    <row r="158" spans="1:14" ht="20.25" customHeight="1">
      <c r="A158" s="61" t="s">
        <v>216</v>
      </c>
      <c r="B158" s="94">
        <v>2.4</v>
      </c>
      <c r="C158" s="95" t="s">
        <v>163</v>
      </c>
      <c r="D158" s="95"/>
      <c r="E158" s="47" t="s">
        <v>32</v>
      </c>
      <c r="F158" s="45">
        <v>1</v>
      </c>
      <c r="G158" s="46">
        <f>G$159*$F158/$F$159</f>
        <v>320948.5436893204</v>
      </c>
      <c r="H158" s="46">
        <f>H$159*$F158/$F$159</f>
        <v>0</v>
      </c>
      <c r="I158" s="84">
        <f>I$159*$F158/$F$159</f>
        <v>0</v>
      </c>
      <c r="J158" s="44">
        <f>J$159*$F158/$F$159</f>
        <v>0</v>
      </c>
      <c r="N158" s="50">
        <f t="shared" si="22"/>
        <v>320948.5</v>
      </c>
    </row>
    <row r="159" spans="1:14" s="3" customFormat="1" ht="20.25" customHeight="1">
      <c r="A159" s="61" t="s">
        <v>217</v>
      </c>
      <c r="B159" s="94"/>
      <c r="C159" s="95"/>
      <c r="D159" s="95"/>
      <c r="E159" s="90" t="s">
        <v>33</v>
      </c>
      <c r="F159" s="8">
        <v>1.03</v>
      </c>
      <c r="G159" s="11">
        <v>330577</v>
      </c>
      <c r="H159" s="11">
        <v>0</v>
      </c>
      <c r="I159" s="85">
        <v>0</v>
      </c>
      <c r="J159" s="12">
        <v>0</v>
      </c>
      <c r="K159" s="19"/>
      <c r="L159" s="19"/>
      <c r="N159" s="50">
        <f t="shared" si="22"/>
        <v>330577</v>
      </c>
    </row>
    <row r="160" spans="1:14" ht="20.25" customHeight="1">
      <c r="A160" s="61" t="s">
        <v>218</v>
      </c>
      <c r="B160" s="94"/>
      <c r="C160" s="95"/>
      <c r="D160" s="95"/>
      <c r="E160" s="47" t="s">
        <v>34</v>
      </c>
      <c r="F160" s="45">
        <v>1.06</v>
      </c>
      <c r="G160" s="46">
        <f>G$159*$F160/$F$159</f>
        <v>340205.4563106796</v>
      </c>
      <c r="H160" s="46">
        <f>H$159*$F160/$F$159</f>
        <v>0</v>
      </c>
      <c r="I160" s="84">
        <f>I$159*$F160/$F$159</f>
        <v>0</v>
      </c>
      <c r="J160" s="44">
        <f>J$159*$F160/$F$159</f>
        <v>0</v>
      </c>
      <c r="N160" s="50">
        <f t="shared" si="22"/>
        <v>340205.5</v>
      </c>
    </row>
    <row r="161" spans="1:14" ht="25.5" customHeight="1">
      <c r="A161" s="61"/>
      <c r="B161" s="89">
        <v>3</v>
      </c>
      <c r="C161" s="116" t="s">
        <v>165</v>
      </c>
      <c r="D161" s="117"/>
      <c r="E161" s="117"/>
      <c r="F161" s="117"/>
      <c r="G161" s="117"/>
      <c r="H161" s="117"/>
      <c r="I161" s="117"/>
      <c r="J161" s="118"/>
      <c r="N161" s="50">
        <f t="shared" si="22"/>
        <v>0</v>
      </c>
    </row>
    <row r="162" spans="1:14" ht="20.25" customHeight="1">
      <c r="A162" s="61" t="s">
        <v>219</v>
      </c>
      <c r="B162" s="94">
        <v>3.1</v>
      </c>
      <c r="C162" s="95" t="s">
        <v>44</v>
      </c>
      <c r="D162" s="95"/>
      <c r="E162" s="47" t="s">
        <v>32</v>
      </c>
      <c r="F162" s="45">
        <v>1</v>
      </c>
      <c r="G162" s="46">
        <f>G$163*$F162/$F$163</f>
        <v>423031.06796116504</v>
      </c>
      <c r="H162" s="46">
        <f>H$163*$F162/$F$163</f>
        <v>0</v>
      </c>
      <c r="I162" s="84">
        <f>I$163*$F162/$F$163</f>
        <v>0</v>
      </c>
      <c r="J162" s="44">
        <f>J$163*$F162/$F$163</f>
        <v>0</v>
      </c>
      <c r="N162" s="50">
        <f t="shared" si="22"/>
        <v>423031.1</v>
      </c>
    </row>
    <row r="163" spans="1:14" s="3" customFormat="1" ht="20.25" customHeight="1">
      <c r="A163" s="61" t="s">
        <v>220</v>
      </c>
      <c r="B163" s="94"/>
      <c r="C163" s="95"/>
      <c r="D163" s="95"/>
      <c r="E163" s="90" t="s">
        <v>33</v>
      </c>
      <c r="F163" s="8">
        <v>1.03</v>
      </c>
      <c r="G163" s="11">
        <v>435722</v>
      </c>
      <c r="H163" s="11">
        <v>0</v>
      </c>
      <c r="I163" s="85">
        <v>0</v>
      </c>
      <c r="J163" s="12">
        <v>0</v>
      </c>
      <c r="K163" s="19"/>
      <c r="L163" s="19"/>
      <c r="N163" s="50">
        <f t="shared" si="22"/>
        <v>435722</v>
      </c>
    </row>
    <row r="164" spans="1:14" ht="20.25" customHeight="1">
      <c r="A164" s="61" t="s">
        <v>221</v>
      </c>
      <c r="B164" s="94"/>
      <c r="C164" s="95"/>
      <c r="D164" s="95"/>
      <c r="E164" s="47" t="s">
        <v>34</v>
      </c>
      <c r="F164" s="45">
        <v>1.06</v>
      </c>
      <c r="G164" s="46">
        <f>G$163*$F164/$F$163</f>
        <v>448412.93203883496</v>
      </c>
      <c r="H164" s="46">
        <f>H$163*$F164/$F$163</f>
        <v>0</v>
      </c>
      <c r="I164" s="84">
        <f>I$163*$F164/$F$163</f>
        <v>0</v>
      </c>
      <c r="J164" s="44">
        <f>J$163*$F164/$F$163</f>
        <v>0</v>
      </c>
      <c r="N164" s="50">
        <f t="shared" si="22"/>
        <v>448412.9</v>
      </c>
    </row>
    <row r="165" spans="1:14" ht="20.25" customHeight="1">
      <c r="A165" s="61" t="s">
        <v>222</v>
      </c>
      <c r="B165" s="94">
        <v>3.2</v>
      </c>
      <c r="C165" s="95" t="s">
        <v>161</v>
      </c>
      <c r="D165" s="95"/>
      <c r="E165" s="47" t="s">
        <v>32</v>
      </c>
      <c r="F165" s="45">
        <v>1</v>
      </c>
      <c r="G165" s="46">
        <f>G$166*$F165/$F$166</f>
        <v>410847.57281553396</v>
      </c>
      <c r="H165" s="46">
        <f>H$166*$F165/$F$166</f>
        <v>0</v>
      </c>
      <c r="I165" s="84">
        <f>I$166*$F165/$F$166</f>
        <v>0</v>
      </c>
      <c r="J165" s="44">
        <f>J$166*$F165/$F$166</f>
        <v>0</v>
      </c>
      <c r="N165" s="50">
        <f t="shared" si="22"/>
        <v>410847.6</v>
      </c>
    </row>
    <row r="166" spans="1:14" s="3" customFormat="1" ht="20.25" customHeight="1">
      <c r="A166" s="61" t="s">
        <v>223</v>
      </c>
      <c r="B166" s="94"/>
      <c r="C166" s="95"/>
      <c r="D166" s="95"/>
      <c r="E166" s="90" t="s">
        <v>33</v>
      </c>
      <c r="F166" s="8">
        <v>1.03</v>
      </c>
      <c r="G166" s="11">
        <v>423173</v>
      </c>
      <c r="H166" s="11">
        <v>0</v>
      </c>
      <c r="I166" s="85">
        <v>0</v>
      </c>
      <c r="J166" s="12">
        <v>0</v>
      </c>
      <c r="K166" s="19"/>
      <c r="L166" s="19"/>
      <c r="N166" s="50">
        <f t="shared" si="22"/>
        <v>423173</v>
      </c>
    </row>
    <row r="167" spans="1:14" ht="20.25" customHeight="1">
      <c r="A167" s="61" t="s">
        <v>224</v>
      </c>
      <c r="B167" s="94"/>
      <c r="C167" s="95"/>
      <c r="D167" s="95"/>
      <c r="E167" s="47" t="s">
        <v>34</v>
      </c>
      <c r="F167" s="45">
        <v>1.06</v>
      </c>
      <c r="G167" s="46">
        <f>G$166*$F167/$F$166</f>
        <v>435498.42718446604</v>
      </c>
      <c r="H167" s="46">
        <f>H$166*$F167/$F$166</f>
        <v>0</v>
      </c>
      <c r="I167" s="84">
        <f>I$166*$F167/$F$166</f>
        <v>0</v>
      </c>
      <c r="J167" s="44">
        <f>J$166*$F167/$F$166</f>
        <v>0</v>
      </c>
      <c r="N167" s="50">
        <f t="shared" si="22"/>
        <v>435498.4</v>
      </c>
    </row>
    <row r="168" spans="1:14" ht="20.25" customHeight="1">
      <c r="A168" s="61" t="s">
        <v>225</v>
      </c>
      <c r="B168" s="94">
        <v>3.3</v>
      </c>
      <c r="C168" s="97" t="s">
        <v>166</v>
      </c>
      <c r="D168" s="97"/>
      <c r="E168" s="47" t="s">
        <v>32</v>
      </c>
      <c r="F168" s="45">
        <v>1</v>
      </c>
      <c r="G168" s="46">
        <f>G$169*$F168/$F$169</f>
        <v>357916.5048543689</v>
      </c>
      <c r="H168" s="46">
        <f>H$169*$F168/$F$169</f>
        <v>0</v>
      </c>
      <c r="I168" s="84">
        <f>I$169*$F168/$F$169</f>
        <v>0</v>
      </c>
      <c r="J168" s="44">
        <f>J$169*$F168/$F$169</f>
        <v>0</v>
      </c>
      <c r="N168" s="50">
        <f t="shared" si="22"/>
        <v>357916.5</v>
      </c>
    </row>
    <row r="169" spans="1:14" s="3" customFormat="1" ht="20.25" customHeight="1">
      <c r="A169" s="61" t="s">
        <v>226</v>
      </c>
      <c r="B169" s="94"/>
      <c r="C169" s="97"/>
      <c r="D169" s="97"/>
      <c r="E169" s="90" t="s">
        <v>33</v>
      </c>
      <c r="F169" s="8">
        <v>1.03</v>
      </c>
      <c r="G169" s="11">
        <v>368654</v>
      </c>
      <c r="H169" s="11">
        <v>0</v>
      </c>
      <c r="I169" s="85">
        <v>0</v>
      </c>
      <c r="J169" s="12">
        <v>0</v>
      </c>
      <c r="K169" s="19"/>
      <c r="L169" s="19"/>
      <c r="N169" s="50">
        <f t="shared" si="22"/>
        <v>368654</v>
      </c>
    </row>
    <row r="170" spans="1:14" ht="20.25" customHeight="1">
      <c r="A170" s="61" t="s">
        <v>227</v>
      </c>
      <c r="B170" s="94"/>
      <c r="C170" s="97"/>
      <c r="D170" s="97"/>
      <c r="E170" s="47" t="s">
        <v>34</v>
      </c>
      <c r="F170" s="45">
        <v>1.06</v>
      </c>
      <c r="G170" s="46">
        <f>G$169*$F170/$F$169</f>
        <v>379391.495145631</v>
      </c>
      <c r="H170" s="46">
        <f>H$169*$F170/$F$169</f>
        <v>0</v>
      </c>
      <c r="I170" s="84">
        <f>I$169*$F170/$F$169</f>
        <v>0</v>
      </c>
      <c r="J170" s="44">
        <f>J$169*$F170/$F$169</f>
        <v>0</v>
      </c>
      <c r="N170" s="50">
        <f t="shared" si="22"/>
        <v>379391.5</v>
      </c>
    </row>
    <row r="171" spans="1:14" ht="20.25" customHeight="1">
      <c r="A171" s="61" t="s">
        <v>228</v>
      </c>
      <c r="B171" s="94">
        <v>3.4</v>
      </c>
      <c r="C171" s="97" t="s">
        <v>162</v>
      </c>
      <c r="D171" s="97"/>
      <c r="E171" s="47" t="s">
        <v>32</v>
      </c>
      <c r="F171" s="45">
        <v>1</v>
      </c>
      <c r="G171" s="46">
        <f>G$172*$F171/$F$172</f>
        <v>403286.4077669903</v>
      </c>
      <c r="H171" s="46">
        <f>H$172*$F171/$F$172</f>
        <v>0</v>
      </c>
      <c r="I171" s="84">
        <f>I$172*$F171/$F$172</f>
        <v>0</v>
      </c>
      <c r="J171" s="44">
        <f>J$172*$F171/$F$172</f>
        <v>0</v>
      </c>
      <c r="N171" s="50">
        <f t="shared" si="22"/>
        <v>403286.4</v>
      </c>
    </row>
    <row r="172" spans="1:14" s="3" customFormat="1" ht="20.25" customHeight="1">
      <c r="A172" s="61" t="s">
        <v>229</v>
      </c>
      <c r="B172" s="94"/>
      <c r="C172" s="97"/>
      <c r="D172" s="97"/>
      <c r="E172" s="90" t="s">
        <v>33</v>
      </c>
      <c r="F172" s="8">
        <v>1.03</v>
      </c>
      <c r="G172" s="11">
        <v>415385</v>
      </c>
      <c r="H172" s="11">
        <v>0</v>
      </c>
      <c r="I172" s="85">
        <v>0</v>
      </c>
      <c r="J172" s="12">
        <v>0</v>
      </c>
      <c r="K172" s="19"/>
      <c r="L172" s="19"/>
      <c r="N172" s="50">
        <f t="shared" si="22"/>
        <v>415385</v>
      </c>
    </row>
    <row r="173" spans="1:14" ht="20.25" customHeight="1">
      <c r="A173" s="61" t="s">
        <v>230</v>
      </c>
      <c r="B173" s="94"/>
      <c r="C173" s="97"/>
      <c r="D173" s="97"/>
      <c r="E173" s="47" t="s">
        <v>34</v>
      </c>
      <c r="F173" s="45">
        <v>1.06</v>
      </c>
      <c r="G173" s="46">
        <f>G$172*$F173/$F$172</f>
        <v>427483.59223300975</v>
      </c>
      <c r="H173" s="46">
        <f>H$172*$F173/$F$172</f>
        <v>0</v>
      </c>
      <c r="I173" s="84">
        <f>I$172*$F173/$F$172</f>
        <v>0</v>
      </c>
      <c r="J173" s="44">
        <f>J$172*$F173/$F$172</f>
        <v>0</v>
      </c>
      <c r="N173" s="50">
        <f t="shared" si="22"/>
        <v>427483.6</v>
      </c>
    </row>
    <row r="174" spans="1:14" ht="20.25" customHeight="1">
      <c r="A174" s="61" t="s">
        <v>231</v>
      </c>
      <c r="B174" s="94">
        <v>3.5</v>
      </c>
      <c r="C174" s="95" t="s">
        <v>163</v>
      </c>
      <c r="D174" s="95"/>
      <c r="E174" s="47" t="s">
        <v>32</v>
      </c>
      <c r="F174" s="45">
        <v>1</v>
      </c>
      <c r="G174" s="46">
        <f>G$175*$F174/$F$175</f>
        <v>380181.5533980582</v>
      </c>
      <c r="H174" s="46">
        <f>H$175*$F174/$F$175</f>
        <v>0</v>
      </c>
      <c r="I174" s="84">
        <f>I$175*$F174/$F$175</f>
        <v>0</v>
      </c>
      <c r="J174" s="44">
        <f>J$175*$F174/$F$175</f>
        <v>0</v>
      </c>
      <c r="N174" s="50">
        <f t="shared" si="22"/>
        <v>380181.6</v>
      </c>
    </row>
    <row r="175" spans="1:14" s="3" customFormat="1" ht="20.25" customHeight="1">
      <c r="A175" s="61" t="s">
        <v>232</v>
      </c>
      <c r="B175" s="94"/>
      <c r="C175" s="95"/>
      <c r="D175" s="95"/>
      <c r="E175" s="90" t="s">
        <v>33</v>
      </c>
      <c r="F175" s="8">
        <v>1.03</v>
      </c>
      <c r="G175" s="11">
        <v>391587</v>
      </c>
      <c r="H175" s="11">
        <v>0</v>
      </c>
      <c r="I175" s="85">
        <v>0</v>
      </c>
      <c r="J175" s="12">
        <v>0</v>
      </c>
      <c r="K175" s="19"/>
      <c r="L175" s="19"/>
      <c r="N175" s="50">
        <f t="shared" si="22"/>
        <v>391587</v>
      </c>
    </row>
    <row r="176" spans="1:14" ht="20.25" customHeight="1">
      <c r="A176" s="61" t="s">
        <v>233</v>
      </c>
      <c r="B176" s="94"/>
      <c r="C176" s="95"/>
      <c r="D176" s="95"/>
      <c r="E176" s="47" t="s">
        <v>34</v>
      </c>
      <c r="F176" s="45">
        <v>1.06</v>
      </c>
      <c r="G176" s="46">
        <f>G$175*$F176/$F$175</f>
        <v>402992.4466019418</v>
      </c>
      <c r="H176" s="46">
        <f>H$175*$F176/$F$175</f>
        <v>0</v>
      </c>
      <c r="I176" s="84">
        <f>I$175*$F176/$F$175</f>
        <v>0</v>
      </c>
      <c r="J176" s="44">
        <f>J$175*$F176/$F$175</f>
        <v>0</v>
      </c>
      <c r="N176" s="50">
        <f t="shared" si="22"/>
        <v>402992.4</v>
      </c>
    </row>
    <row r="177" spans="1:14" ht="25.5" customHeight="1">
      <c r="A177" s="61"/>
      <c r="B177" s="89" t="s">
        <v>167</v>
      </c>
      <c r="C177" s="107" t="s">
        <v>168</v>
      </c>
      <c r="D177" s="108"/>
      <c r="E177" s="108"/>
      <c r="F177" s="108"/>
      <c r="G177" s="108"/>
      <c r="H177" s="108"/>
      <c r="I177" s="108"/>
      <c r="J177" s="109"/>
      <c r="N177" s="50">
        <f t="shared" si="22"/>
        <v>0</v>
      </c>
    </row>
    <row r="178" spans="1:14" ht="25.5" customHeight="1">
      <c r="A178" s="61"/>
      <c r="B178" s="89">
        <v>1</v>
      </c>
      <c r="C178" s="116" t="s">
        <v>169</v>
      </c>
      <c r="D178" s="117"/>
      <c r="E178" s="117"/>
      <c r="F178" s="117"/>
      <c r="G178" s="117"/>
      <c r="H178" s="117"/>
      <c r="I178" s="117"/>
      <c r="J178" s="118"/>
      <c r="N178" s="50">
        <f t="shared" si="22"/>
        <v>0</v>
      </c>
    </row>
    <row r="179" spans="1:14" ht="20.25" customHeight="1">
      <c r="A179" s="61" t="s">
        <v>234</v>
      </c>
      <c r="B179" s="94">
        <v>1.1</v>
      </c>
      <c r="C179" s="95" t="s">
        <v>170</v>
      </c>
      <c r="D179" s="95"/>
      <c r="E179" s="47" t="s">
        <v>32</v>
      </c>
      <c r="F179" s="45">
        <v>1</v>
      </c>
      <c r="G179" s="46">
        <f>G$180*$F179/$F$180</f>
        <v>0</v>
      </c>
      <c r="H179" s="46">
        <f>H$180*$F179/$F$180</f>
        <v>0</v>
      </c>
      <c r="I179" s="84">
        <f>I$180*$F179/$F$180</f>
        <v>0</v>
      </c>
      <c r="J179" s="44">
        <f>J$180*$F179/$F$180</f>
        <v>0</v>
      </c>
      <c r="N179" s="50">
        <f t="shared" si="22"/>
        <v>0</v>
      </c>
    </row>
    <row r="180" spans="1:14" s="3" customFormat="1" ht="20.25" customHeight="1">
      <c r="A180" s="61" t="s">
        <v>235</v>
      </c>
      <c r="B180" s="94"/>
      <c r="C180" s="95"/>
      <c r="D180" s="95"/>
      <c r="E180" s="90" t="s">
        <v>33</v>
      </c>
      <c r="F180" s="8">
        <v>1.02</v>
      </c>
      <c r="G180" s="11">
        <v>0</v>
      </c>
      <c r="H180" s="11">
        <v>0</v>
      </c>
      <c r="I180" s="85">
        <v>0</v>
      </c>
      <c r="J180" s="12">
        <v>0</v>
      </c>
      <c r="K180" s="19"/>
      <c r="L180" s="19"/>
      <c r="N180" s="50">
        <f t="shared" si="22"/>
        <v>0</v>
      </c>
    </row>
    <row r="181" spans="1:14" ht="20.25" customHeight="1">
      <c r="A181" s="61" t="s">
        <v>236</v>
      </c>
      <c r="B181" s="94"/>
      <c r="C181" s="95"/>
      <c r="D181" s="95"/>
      <c r="E181" s="47" t="s">
        <v>34</v>
      </c>
      <c r="F181" s="45">
        <v>1.04</v>
      </c>
      <c r="G181" s="46">
        <f>G$180*$F181/$F$180</f>
        <v>0</v>
      </c>
      <c r="H181" s="46">
        <f>H$180*$F181/$F$180</f>
        <v>0</v>
      </c>
      <c r="I181" s="84">
        <f>I$180*$F181/$F$180</f>
        <v>0</v>
      </c>
      <c r="J181" s="44">
        <f>J$180*$F181/$F$180</f>
        <v>0</v>
      </c>
      <c r="N181" s="50">
        <f t="shared" si="22"/>
        <v>0</v>
      </c>
    </row>
    <row r="182" spans="1:14" ht="20.25" customHeight="1">
      <c r="A182" s="61" t="s">
        <v>237</v>
      </c>
      <c r="B182" s="94">
        <v>1.2</v>
      </c>
      <c r="C182" s="97" t="s">
        <v>171</v>
      </c>
      <c r="D182" s="95"/>
      <c r="E182" s="47" t="s">
        <v>32</v>
      </c>
      <c r="F182" s="45">
        <v>1</v>
      </c>
      <c r="G182" s="46">
        <f>G$183*$F182/$F$183</f>
        <v>0</v>
      </c>
      <c r="H182" s="46">
        <f>H$183*$F182/$F$183</f>
        <v>0</v>
      </c>
      <c r="I182" s="84">
        <f>I$183*$F182/$F$183</f>
        <v>0</v>
      </c>
      <c r="J182" s="44">
        <f>J$183*$F182/$F$183</f>
        <v>0</v>
      </c>
      <c r="N182" s="50">
        <f t="shared" si="22"/>
        <v>0</v>
      </c>
    </row>
    <row r="183" spans="1:14" s="3" customFormat="1" ht="20.25" customHeight="1">
      <c r="A183" s="61" t="s">
        <v>238</v>
      </c>
      <c r="B183" s="94"/>
      <c r="C183" s="95"/>
      <c r="D183" s="95"/>
      <c r="E183" s="90" t="s">
        <v>33</v>
      </c>
      <c r="F183" s="8">
        <v>1.02</v>
      </c>
      <c r="G183" s="11">
        <v>0</v>
      </c>
      <c r="H183" s="11">
        <v>0</v>
      </c>
      <c r="I183" s="85">
        <v>0</v>
      </c>
      <c r="J183" s="12">
        <v>0</v>
      </c>
      <c r="K183" s="19"/>
      <c r="L183" s="19"/>
      <c r="N183" s="50">
        <f t="shared" si="22"/>
        <v>0</v>
      </c>
    </row>
    <row r="184" spans="1:14" ht="20.25" customHeight="1">
      <c r="A184" s="61" t="s">
        <v>239</v>
      </c>
      <c r="B184" s="94"/>
      <c r="C184" s="95"/>
      <c r="D184" s="95"/>
      <c r="E184" s="47" t="s">
        <v>34</v>
      </c>
      <c r="F184" s="45">
        <v>1.04</v>
      </c>
      <c r="G184" s="46">
        <f>G$183*$F184/$F$183</f>
        <v>0</v>
      </c>
      <c r="H184" s="46">
        <f>H$183*$F184/$F$183</f>
        <v>0</v>
      </c>
      <c r="I184" s="84">
        <f>I$183*$F184/$F$183</f>
        <v>0</v>
      </c>
      <c r="J184" s="44">
        <f>J$183*$F184/$F$183</f>
        <v>0</v>
      </c>
      <c r="N184" s="50">
        <f aca="true" t="shared" si="25" ref="N184:N218">ROUND(IF($N$8=1,$G184,IF($N$8=2,$H184,IF($N$8=3,$I184,IF($N$8=4,$J184,IF($N$8=5,$K184,IF($N$8=6,$L184)))))),1)</f>
        <v>0</v>
      </c>
    </row>
    <row r="185" spans="1:14" ht="20.25" customHeight="1">
      <c r="A185" s="61" t="s">
        <v>240</v>
      </c>
      <c r="B185" s="94">
        <v>1.3</v>
      </c>
      <c r="C185" s="97" t="s">
        <v>172</v>
      </c>
      <c r="D185" s="97"/>
      <c r="E185" s="47" t="s">
        <v>32</v>
      </c>
      <c r="F185" s="45">
        <v>1</v>
      </c>
      <c r="G185" s="46">
        <f>G$186*$F185/$F$186</f>
        <v>0</v>
      </c>
      <c r="H185" s="46">
        <f>H$186*$F185/$F$186</f>
        <v>0</v>
      </c>
      <c r="I185" s="84">
        <f>I$186*$F185/$F$186</f>
        <v>0</v>
      </c>
      <c r="J185" s="44">
        <f>J$186*$F185/$F$186</f>
        <v>0</v>
      </c>
      <c r="N185" s="50">
        <f t="shared" si="25"/>
        <v>0</v>
      </c>
    </row>
    <row r="186" spans="1:14" s="3" customFormat="1" ht="20.25" customHeight="1">
      <c r="A186" s="61" t="s">
        <v>241</v>
      </c>
      <c r="B186" s="94"/>
      <c r="C186" s="97"/>
      <c r="D186" s="97"/>
      <c r="E186" s="90" t="s">
        <v>33</v>
      </c>
      <c r="F186" s="8">
        <v>1.02</v>
      </c>
      <c r="G186" s="11">
        <v>0</v>
      </c>
      <c r="H186" s="11">
        <v>0</v>
      </c>
      <c r="I186" s="85">
        <v>0</v>
      </c>
      <c r="J186" s="12">
        <v>0</v>
      </c>
      <c r="K186" s="19"/>
      <c r="L186" s="19"/>
      <c r="N186" s="50">
        <f t="shared" si="25"/>
        <v>0</v>
      </c>
    </row>
    <row r="187" spans="1:14" ht="20.25" customHeight="1">
      <c r="A187" s="61" t="s">
        <v>242</v>
      </c>
      <c r="B187" s="94"/>
      <c r="C187" s="97"/>
      <c r="D187" s="97"/>
      <c r="E187" s="47" t="s">
        <v>34</v>
      </c>
      <c r="F187" s="45">
        <v>1.04</v>
      </c>
      <c r="G187" s="46">
        <f>G$186*$F187/$F$186</f>
        <v>0</v>
      </c>
      <c r="H187" s="46">
        <f>H$186*$F187/$F$186</f>
        <v>0</v>
      </c>
      <c r="I187" s="84">
        <f>I$186*$F187/$F$186</f>
        <v>0</v>
      </c>
      <c r="J187" s="44">
        <f>J$186*$F187/$F$186</f>
        <v>0</v>
      </c>
      <c r="N187" s="50">
        <f t="shared" si="25"/>
        <v>0</v>
      </c>
    </row>
    <row r="188" spans="1:14" ht="20.25" customHeight="1">
      <c r="A188" s="61" t="s">
        <v>243</v>
      </c>
      <c r="B188" s="94">
        <v>1.4</v>
      </c>
      <c r="C188" s="97" t="s">
        <v>173</v>
      </c>
      <c r="D188" s="97"/>
      <c r="E188" s="47" t="s">
        <v>32</v>
      </c>
      <c r="F188" s="45">
        <v>1</v>
      </c>
      <c r="G188" s="46">
        <f>G$189*$F188/$F$189</f>
        <v>0</v>
      </c>
      <c r="H188" s="46">
        <f>H$189*$F188/$F$189</f>
        <v>0</v>
      </c>
      <c r="I188" s="84">
        <f>I$189*$F188/$F$189</f>
        <v>0</v>
      </c>
      <c r="J188" s="44">
        <f>J$189*$F188/$F$189</f>
        <v>0</v>
      </c>
      <c r="N188" s="50">
        <f t="shared" si="25"/>
        <v>0</v>
      </c>
    </row>
    <row r="189" spans="1:14" s="3" customFormat="1" ht="20.25" customHeight="1">
      <c r="A189" s="61" t="s">
        <v>244</v>
      </c>
      <c r="B189" s="94"/>
      <c r="C189" s="97"/>
      <c r="D189" s="97"/>
      <c r="E189" s="90" t="s">
        <v>33</v>
      </c>
      <c r="F189" s="8">
        <v>1.02</v>
      </c>
      <c r="G189" s="11">
        <v>0</v>
      </c>
      <c r="H189" s="11">
        <v>0</v>
      </c>
      <c r="I189" s="85">
        <v>0</v>
      </c>
      <c r="J189" s="12">
        <v>0</v>
      </c>
      <c r="K189" s="19"/>
      <c r="L189" s="19"/>
      <c r="N189" s="50">
        <f t="shared" si="25"/>
        <v>0</v>
      </c>
    </row>
    <row r="190" spans="1:14" ht="20.25" customHeight="1">
      <c r="A190" s="61" t="s">
        <v>245</v>
      </c>
      <c r="B190" s="94"/>
      <c r="C190" s="97"/>
      <c r="D190" s="97"/>
      <c r="E190" s="47" t="s">
        <v>34</v>
      </c>
      <c r="F190" s="45">
        <v>1.04</v>
      </c>
      <c r="G190" s="46">
        <f>G$189*$F190/$F$189</f>
        <v>0</v>
      </c>
      <c r="H190" s="46">
        <f>H$189*$F190/$F$189</f>
        <v>0</v>
      </c>
      <c r="I190" s="84">
        <f>I$189*$F190/$F$189</f>
        <v>0</v>
      </c>
      <c r="J190" s="44">
        <f>J$189*$F190/$F$189</f>
        <v>0</v>
      </c>
      <c r="N190" s="50">
        <f t="shared" si="25"/>
        <v>0</v>
      </c>
    </row>
    <row r="191" spans="1:14" ht="20.25" customHeight="1">
      <c r="A191" s="61" t="s">
        <v>246</v>
      </c>
      <c r="B191" s="94">
        <v>1.5</v>
      </c>
      <c r="C191" s="97" t="s">
        <v>174</v>
      </c>
      <c r="D191" s="95"/>
      <c r="E191" s="47" t="s">
        <v>32</v>
      </c>
      <c r="F191" s="45">
        <v>1</v>
      </c>
      <c r="G191" s="46">
        <f>G$192*$F191/$F$192</f>
        <v>0</v>
      </c>
      <c r="H191" s="46">
        <f>H$192*$F191/$F$192</f>
        <v>0</v>
      </c>
      <c r="I191" s="84">
        <f>I$192*$F191/$F$192</f>
        <v>0</v>
      </c>
      <c r="J191" s="44">
        <f>J$192*$F191/$F$192</f>
        <v>0</v>
      </c>
      <c r="N191" s="50">
        <f t="shared" si="25"/>
        <v>0</v>
      </c>
    </row>
    <row r="192" spans="1:14" s="3" customFormat="1" ht="20.25" customHeight="1">
      <c r="A192" s="61" t="s">
        <v>247</v>
      </c>
      <c r="B192" s="94"/>
      <c r="C192" s="95"/>
      <c r="D192" s="95"/>
      <c r="E192" s="90" t="s">
        <v>33</v>
      </c>
      <c r="F192" s="8">
        <v>1.02</v>
      </c>
      <c r="G192" s="11">
        <v>0</v>
      </c>
      <c r="H192" s="11">
        <v>0</v>
      </c>
      <c r="I192" s="85">
        <v>0</v>
      </c>
      <c r="J192" s="12">
        <v>0</v>
      </c>
      <c r="K192" s="19"/>
      <c r="L192" s="19"/>
      <c r="N192" s="50">
        <f t="shared" si="25"/>
        <v>0</v>
      </c>
    </row>
    <row r="193" spans="1:14" ht="20.25" customHeight="1">
      <c r="A193" s="61" t="s">
        <v>248</v>
      </c>
      <c r="B193" s="94"/>
      <c r="C193" s="95"/>
      <c r="D193" s="95"/>
      <c r="E193" s="47" t="s">
        <v>34</v>
      </c>
      <c r="F193" s="45">
        <v>1.04</v>
      </c>
      <c r="G193" s="46">
        <f>G$192*$F193/$F$192</f>
        <v>0</v>
      </c>
      <c r="H193" s="46">
        <f>H$192*$F193/$F$192</f>
        <v>0</v>
      </c>
      <c r="I193" s="84">
        <f>I$192*$F193/$F$192</f>
        <v>0</v>
      </c>
      <c r="J193" s="44">
        <f>J$192*$F193/$F$192</f>
        <v>0</v>
      </c>
      <c r="N193" s="50">
        <f t="shared" si="25"/>
        <v>0</v>
      </c>
    </row>
    <row r="194" spans="1:14" ht="25.5" customHeight="1">
      <c r="A194" s="61"/>
      <c r="B194" s="89">
        <v>2</v>
      </c>
      <c r="C194" s="116" t="s">
        <v>175</v>
      </c>
      <c r="D194" s="117"/>
      <c r="E194" s="117"/>
      <c r="F194" s="117"/>
      <c r="G194" s="117"/>
      <c r="H194" s="117"/>
      <c r="I194" s="117"/>
      <c r="J194" s="118"/>
      <c r="N194" s="50">
        <f t="shared" si="25"/>
        <v>0</v>
      </c>
    </row>
    <row r="195" spans="1:14" ht="20.25" customHeight="1">
      <c r="A195" s="61" t="s">
        <v>249</v>
      </c>
      <c r="B195" s="94">
        <v>2.1</v>
      </c>
      <c r="C195" s="95" t="s">
        <v>170</v>
      </c>
      <c r="D195" s="95"/>
      <c r="E195" s="47" t="s">
        <v>32</v>
      </c>
      <c r="F195" s="45">
        <v>1</v>
      </c>
      <c r="G195" s="46">
        <f>G$196*$F195/$F$196</f>
        <v>0</v>
      </c>
      <c r="H195" s="46">
        <f>H$196*$F195/$F$196</f>
        <v>0</v>
      </c>
      <c r="I195" s="84">
        <f>I$196*$F195/$F$196</f>
        <v>0</v>
      </c>
      <c r="J195" s="44">
        <f>J$196*$F195/$F$196</f>
        <v>0</v>
      </c>
      <c r="N195" s="50">
        <f t="shared" si="25"/>
        <v>0</v>
      </c>
    </row>
    <row r="196" spans="1:14" s="3" customFormat="1" ht="20.25" customHeight="1">
      <c r="A196" s="61" t="s">
        <v>250</v>
      </c>
      <c r="B196" s="94"/>
      <c r="C196" s="95"/>
      <c r="D196" s="95"/>
      <c r="E196" s="90" t="s">
        <v>33</v>
      </c>
      <c r="F196" s="8">
        <v>1.02</v>
      </c>
      <c r="G196" s="11">
        <v>0</v>
      </c>
      <c r="H196" s="11">
        <v>0</v>
      </c>
      <c r="I196" s="85">
        <v>0</v>
      </c>
      <c r="J196" s="12">
        <v>0</v>
      </c>
      <c r="K196" s="19"/>
      <c r="L196" s="19"/>
      <c r="N196" s="50">
        <f t="shared" si="25"/>
        <v>0</v>
      </c>
    </row>
    <row r="197" spans="1:14" ht="20.25" customHeight="1">
      <c r="A197" s="61" t="s">
        <v>251</v>
      </c>
      <c r="B197" s="94"/>
      <c r="C197" s="95"/>
      <c r="D197" s="95"/>
      <c r="E197" s="47" t="s">
        <v>34</v>
      </c>
      <c r="F197" s="45">
        <v>1.04</v>
      </c>
      <c r="G197" s="46">
        <f>G$196*$F197/$F$196</f>
        <v>0</v>
      </c>
      <c r="H197" s="46">
        <f>H$196*$F197/$F$196</f>
        <v>0</v>
      </c>
      <c r="I197" s="84">
        <f>I$196*$F197/$F$196</f>
        <v>0</v>
      </c>
      <c r="J197" s="44">
        <f>J$196*$F197/$F$196</f>
        <v>0</v>
      </c>
      <c r="N197" s="50">
        <f t="shared" si="25"/>
        <v>0</v>
      </c>
    </row>
    <row r="198" spans="1:14" ht="20.25" customHeight="1">
      <c r="A198" s="61" t="s">
        <v>252</v>
      </c>
      <c r="B198" s="94">
        <v>2.2</v>
      </c>
      <c r="C198" s="97" t="s">
        <v>171</v>
      </c>
      <c r="D198" s="95"/>
      <c r="E198" s="47" t="s">
        <v>32</v>
      </c>
      <c r="F198" s="45">
        <v>1</v>
      </c>
      <c r="G198" s="46">
        <f>G$199*$F198/$F$199</f>
        <v>0</v>
      </c>
      <c r="H198" s="46">
        <f>H$199*$F198/$F$199</f>
        <v>0</v>
      </c>
      <c r="I198" s="84">
        <f>I$199*$F198/$F$199</f>
        <v>0</v>
      </c>
      <c r="J198" s="44">
        <f>J$199*$F198/$F$199</f>
        <v>0</v>
      </c>
      <c r="N198" s="50">
        <f t="shared" si="25"/>
        <v>0</v>
      </c>
    </row>
    <row r="199" spans="1:14" s="3" customFormat="1" ht="20.25" customHeight="1">
      <c r="A199" s="61" t="s">
        <v>253</v>
      </c>
      <c r="B199" s="94"/>
      <c r="C199" s="95"/>
      <c r="D199" s="95"/>
      <c r="E199" s="90" t="s">
        <v>33</v>
      </c>
      <c r="F199" s="8">
        <v>1.02</v>
      </c>
      <c r="G199" s="11">
        <v>0</v>
      </c>
      <c r="H199" s="11">
        <v>0</v>
      </c>
      <c r="I199" s="85">
        <v>0</v>
      </c>
      <c r="J199" s="12">
        <v>0</v>
      </c>
      <c r="K199" s="19"/>
      <c r="L199" s="19"/>
      <c r="N199" s="50">
        <f t="shared" si="25"/>
        <v>0</v>
      </c>
    </row>
    <row r="200" spans="1:14" ht="20.25" customHeight="1">
      <c r="A200" s="61" t="s">
        <v>254</v>
      </c>
      <c r="B200" s="94"/>
      <c r="C200" s="95"/>
      <c r="D200" s="95"/>
      <c r="E200" s="47" t="s">
        <v>34</v>
      </c>
      <c r="F200" s="45">
        <v>1.04</v>
      </c>
      <c r="G200" s="46">
        <f>G$199*$F200/$F$199</f>
        <v>0</v>
      </c>
      <c r="H200" s="46">
        <f>H$199*$F200/$F$199</f>
        <v>0</v>
      </c>
      <c r="I200" s="84">
        <f>I$199*$F200/$F$199</f>
        <v>0</v>
      </c>
      <c r="J200" s="44">
        <f>J$199*$F200/$F$199</f>
        <v>0</v>
      </c>
      <c r="N200" s="50">
        <f t="shared" si="25"/>
        <v>0</v>
      </c>
    </row>
    <row r="201" spans="1:14" ht="20.25" customHeight="1">
      <c r="A201" s="61" t="s">
        <v>255</v>
      </c>
      <c r="B201" s="94">
        <v>2.3</v>
      </c>
      <c r="C201" s="97" t="s">
        <v>172</v>
      </c>
      <c r="D201" s="97"/>
      <c r="E201" s="47" t="s">
        <v>32</v>
      </c>
      <c r="F201" s="45">
        <v>1</v>
      </c>
      <c r="G201" s="46">
        <f>G$202*$F201/$F$202</f>
        <v>0</v>
      </c>
      <c r="H201" s="46">
        <f>H$202*$F201/$F$202</f>
        <v>0</v>
      </c>
      <c r="I201" s="84">
        <f>I$202*$F201/$F$202</f>
        <v>0</v>
      </c>
      <c r="J201" s="44">
        <f>J$202*$F201/$F$202</f>
        <v>0</v>
      </c>
      <c r="N201" s="50">
        <f t="shared" si="25"/>
        <v>0</v>
      </c>
    </row>
    <row r="202" spans="1:14" s="3" customFormat="1" ht="20.25" customHeight="1">
      <c r="A202" s="61" t="s">
        <v>256</v>
      </c>
      <c r="B202" s="94"/>
      <c r="C202" s="97"/>
      <c r="D202" s="97"/>
      <c r="E202" s="90" t="s">
        <v>33</v>
      </c>
      <c r="F202" s="8">
        <v>1.02</v>
      </c>
      <c r="G202" s="11">
        <v>0</v>
      </c>
      <c r="H202" s="11">
        <v>0</v>
      </c>
      <c r="I202" s="85">
        <v>0</v>
      </c>
      <c r="J202" s="12">
        <v>0</v>
      </c>
      <c r="K202" s="19"/>
      <c r="L202" s="19"/>
      <c r="N202" s="50">
        <f t="shared" si="25"/>
        <v>0</v>
      </c>
    </row>
    <row r="203" spans="1:14" ht="20.25" customHeight="1">
      <c r="A203" s="61" t="s">
        <v>257</v>
      </c>
      <c r="B203" s="94"/>
      <c r="C203" s="97"/>
      <c r="D203" s="97"/>
      <c r="E203" s="47" t="s">
        <v>34</v>
      </c>
      <c r="F203" s="45">
        <v>1.04</v>
      </c>
      <c r="G203" s="46">
        <f>G$202*$F203/$F$202</f>
        <v>0</v>
      </c>
      <c r="H203" s="46">
        <f>H$202*$F203/$F$202</f>
        <v>0</v>
      </c>
      <c r="I203" s="84">
        <f>I$202*$F203/$F$202</f>
        <v>0</v>
      </c>
      <c r="J203" s="44">
        <f>J$202*$F203/$F$202</f>
        <v>0</v>
      </c>
      <c r="N203" s="50">
        <f t="shared" si="25"/>
        <v>0</v>
      </c>
    </row>
    <row r="204" spans="1:14" ht="20.25" customHeight="1">
      <c r="A204" s="61" t="s">
        <v>258</v>
      </c>
      <c r="B204" s="94">
        <v>2.4</v>
      </c>
      <c r="C204" s="97" t="s">
        <v>173</v>
      </c>
      <c r="D204" s="97"/>
      <c r="E204" s="47" t="s">
        <v>32</v>
      </c>
      <c r="F204" s="45">
        <v>1</v>
      </c>
      <c r="G204" s="46">
        <f>G$205*$F204/$F$205</f>
        <v>0</v>
      </c>
      <c r="H204" s="46">
        <f>H$205*$F204/$F$205</f>
        <v>0</v>
      </c>
      <c r="I204" s="84">
        <f>I$205*$F204/$F$205</f>
        <v>0</v>
      </c>
      <c r="J204" s="44">
        <f>J$205*$F204/$F$205</f>
        <v>0</v>
      </c>
      <c r="N204" s="50">
        <f t="shared" si="25"/>
        <v>0</v>
      </c>
    </row>
    <row r="205" spans="1:14" s="3" customFormat="1" ht="20.25" customHeight="1">
      <c r="A205" s="61" t="s">
        <v>259</v>
      </c>
      <c r="B205" s="94"/>
      <c r="C205" s="97"/>
      <c r="D205" s="97"/>
      <c r="E205" s="90" t="s">
        <v>33</v>
      </c>
      <c r="F205" s="8">
        <v>1.02</v>
      </c>
      <c r="G205" s="11">
        <v>0</v>
      </c>
      <c r="H205" s="11">
        <v>0</v>
      </c>
      <c r="I205" s="85">
        <v>0</v>
      </c>
      <c r="J205" s="12">
        <v>0</v>
      </c>
      <c r="K205" s="19"/>
      <c r="L205" s="19"/>
      <c r="N205" s="50">
        <f t="shared" si="25"/>
        <v>0</v>
      </c>
    </row>
    <row r="206" spans="1:14" ht="20.25" customHeight="1">
      <c r="A206" s="61" t="s">
        <v>260</v>
      </c>
      <c r="B206" s="94"/>
      <c r="C206" s="97"/>
      <c r="D206" s="97"/>
      <c r="E206" s="47" t="s">
        <v>34</v>
      </c>
      <c r="F206" s="45">
        <v>1.04</v>
      </c>
      <c r="G206" s="46">
        <f>G$205*$F206/$F$205</f>
        <v>0</v>
      </c>
      <c r="H206" s="46">
        <f>H$205*$F206/$F$205</f>
        <v>0</v>
      </c>
      <c r="I206" s="84">
        <f>I$205*$F206/$F$205</f>
        <v>0</v>
      </c>
      <c r="J206" s="44">
        <f>J$205*$F206/$F$205</f>
        <v>0</v>
      </c>
      <c r="N206" s="50">
        <f t="shared" si="25"/>
        <v>0</v>
      </c>
    </row>
    <row r="207" spans="1:14" ht="20.25" customHeight="1">
      <c r="A207" s="61" t="s">
        <v>261</v>
      </c>
      <c r="B207" s="94">
        <v>2.5</v>
      </c>
      <c r="C207" s="97" t="s">
        <v>174</v>
      </c>
      <c r="D207" s="95"/>
      <c r="E207" s="47" t="s">
        <v>32</v>
      </c>
      <c r="F207" s="45">
        <v>1</v>
      </c>
      <c r="G207" s="46">
        <f>G$208*$F207/$F$208</f>
        <v>0</v>
      </c>
      <c r="H207" s="46">
        <f>H$208*$F207/$F$208</f>
        <v>0</v>
      </c>
      <c r="I207" s="84">
        <f>I$208*$F207/$F$208</f>
        <v>0</v>
      </c>
      <c r="J207" s="44">
        <f>J$208*$F207/$F$208</f>
        <v>0</v>
      </c>
      <c r="N207" s="50">
        <f t="shared" si="25"/>
        <v>0</v>
      </c>
    </row>
    <row r="208" spans="1:14" s="3" customFormat="1" ht="20.25" customHeight="1">
      <c r="A208" s="61" t="s">
        <v>262</v>
      </c>
      <c r="B208" s="94"/>
      <c r="C208" s="95"/>
      <c r="D208" s="95"/>
      <c r="E208" s="90" t="s">
        <v>33</v>
      </c>
      <c r="F208" s="8">
        <v>1.02</v>
      </c>
      <c r="G208" s="11">
        <v>0</v>
      </c>
      <c r="H208" s="11">
        <v>0</v>
      </c>
      <c r="I208" s="85">
        <v>0</v>
      </c>
      <c r="J208" s="12">
        <v>0</v>
      </c>
      <c r="K208" s="19"/>
      <c r="L208" s="19"/>
      <c r="N208" s="50">
        <f t="shared" si="25"/>
        <v>0</v>
      </c>
    </row>
    <row r="209" spans="1:14" ht="20.25" customHeight="1">
      <c r="A209" s="61" t="s">
        <v>263</v>
      </c>
      <c r="B209" s="94"/>
      <c r="C209" s="95"/>
      <c r="D209" s="95"/>
      <c r="E209" s="47" t="s">
        <v>34</v>
      </c>
      <c r="F209" s="45">
        <v>1.04</v>
      </c>
      <c r="G209" s="46">
        <f>G$208*$F209/$F$208</f>
        <v>0</v>
      </c>
      <c r="H209" s="46">
        <f>H$208*$F209/$F$208</f>
        <v>0</v>
      </c>
      <c r="I209" s="84">
        <f>I$208*$F209/$F$208</f>
        <v>0</v>
      </c>
      <c r="J209" s="44">
        <f>J$208*$F209/$F$208</f>
        <v>0</v>
      </c>
      <c r="N209" s="50">
        <f t="shared" si="25"/>
        <v>0</v>
      </c>
    </row>
    <row r="210" spans="1:14" ht="20.25" customHeight="1">
      <c r="A210" s="61" t="s">
        <v>113</v>
      </c>
      <c r="B210" s="94" t="s">
        <v>331</v>
      </c>
      <c r="C210" s="97" t="s">
        <v>43</v>
      </c>
      <c r="D210" s="97"/>
      <c r="E210" s="47" t="s">
        <v>37</v>
      </c>
      <c r="F210" s="45">
        <v>1</v>
      </c>
      <c r="G210" s="46">
        <f>G$211*$F210/$F$211</f>
        <v>490909.0909090909</v>
      </c>
      <c r="H210" s="46">
        <f>H$211*$F210/$F$211</f>
        <v>0</v>
      </c>
      <c r="I210" s="46">
        <f>I$211*$F210/$F$211</f>
        <v>0</v>
      </c>
      <c r="J210" s="44">
        <f>J$211*$F210/$F$211</f>
        <v>0</v>
      </c>
      <c r="N210" s="50">
        <f t="shared" si="25"/>
        <v>490909.1</v>
      </c>
    </row>
    <row r="211" spans="1:14" s="3" customFormat="1" ht="20.25" customHeight="1">
      <c r="A211" s="61" t="s">
        <v>114</v>
      </c>
      <c r="B211" s="94"/>
      <c r="C211" s="97"/>
      <c r="D211" s="97"/>
      <c r="E211" s="90" t="s">
        <v>38</v>
      </c>
      <c r="F211" s="8">
        <v>1.1</v>
      </c>
      <c r="G211" s="11">
        <v>540000</v>
      </c>
      <c r="H211" s="11">
        <v>0</v>
      </c>
      <c r="I211" s="11">
        <v>0</v>
      </c>
      <c r="J211" s="12">
        <v>0</v>
      </c>
      <c r="K211" s="19"/>
      <c r="L211" s="19"/>
      <c r="N211" s="50">
        <f t="shared" si="25"/>
        <v>540000</v>
      </c>
    </row>
    <row r="212" spans="1:14" ht="20.25" customHeight="1">
      <c r="A212" s="61" t="s">
        <v>115</v>
      </c>
      <c r="B212" s="94"/>
      <c r="C212" s="97"/>
      <c r="D212" s="97"/>
      <c r="E212" s="47" t="s">
        <v>39</v>
      </c>
      <c r="F212" s="45">
        <v>1.24</v>
      </c>
      <c r="G212" s="46">
        <f>G$211*$F212/$F$211</f>
        <v>608727.2727272727</v>
      </c>
      <c r="H212" s="46">
        <f aca="true" t="shared" si="26" ref="H212:J213">H$211*$F212/$F$211</f>
        <v>0</v>
      </c>
      <c r="I212" s="46">
        <f t="shared" si="26"/>
        <v>0</v>
      </c>
      <c r="J212" s="44">
        <f t="shared" si="26"/>
        <v>0</v>
      </c>
      <c r="N212" s="50">
        <f t="shared" si="25"/>
        <v>608727.3</v>
      </c>
    </row>
    <row r="213" spans="1:14" ht="20.25" customHeight="1">
      <c r="A213" s="88" t="s">
        <v>116</v>
      </c>
      <c r="B213" s="94"/>
      <c r="C213" s="97"/>
      <c r="D213" s="97"/>
      <c r="E213" s="47" t="s">
        <v>40</v>
      </c>
      <c r="F213" s="45">
        <v>1.39</v>
      </c>
      <c r="G213" s="46">
        <f>G$211*$F213/$F$211</f>
        <v>682363.6363636364</v>
      </c>
      <c r="H213" s="46">
        <f t="shared" si="26"/>
        <v>0</v>
      </c>
      <c r="I213" s="46">
        <f t="shared" si="26"/>
        <v>0</v>
      </c>
      <c r="J213" s="44">
        <f>J$211*$F213/$F$211</f>
        <v>0</v>
      </c>
      <c r="N213" s="50">
        <f t="shared" si="25"/>
        <v>682363.6</v>
      </c>
    </row>
    <row r="214" spans="1:14" ht="20.25" customHeight="1">
      <c r="A214" s="61" t="s">
        <v>281</v>
      </c>
      <c r="B214" s="94" t="s">
        <v>279</v>
      </c>
      <c r="C214" s="97" t="s">
        <v>284</v>
      </c>
      <c r="D214" s="97"/>
      <c r="E214" s="47" t="s">
        <v>32</v>
      </c>
      <c r="F214" s="45">
        <v>1</v>
      </c>
      <c r="G214" s="46">
        <f>G$215*$F214/$F$215</f>
        <v>507042.2535211268</v>
      </c>
      <c r="H214" s="46">
        <f>H$215*$F214/$F$215</f>
        <v>0</v>
      </c>
      <c r="I214" s="46">
        <f>I$215*$F214/$F$215</f>
        <v>0</v>
      </c>
      <c r="J214" s="44">
        <f>J$215*$F214/$F$215</f>
        <v>0</v>
      </c>
      <c r="N214" s="50">
        <f>ROUND(IF($N$8=1,$G214,IF($N$8=2,$H214,IF($N$8=3,$I214,IF($N$8=4,$J214,IF($N$8=5,$K214,IF($N$8=6,$L214)))))),1)</f>
        <v>507042.3</v>
      </c>
    </row>
    <row r="215" spans="1:14" s="3" customFormat="1" ht="20.25" customHeight="1">
      <c r="A215" s="61" t="s">
        <v>282</v>
      </c>
      <c r="B215" s="94"/>
      <c r="C215" s="97"/>
      <c r="D215" s="97"/>
      <c r="E215" s="90" t="s">
        <v>33</v>
      </c>
      <c r="F215" s="8">
        <v>1.065</v>
      </c>
      <c r="G215" s="11">
        <v>540000</v>
      </c>
      <c r="H215" s="11">
        <v>0</v>
      </c>
      <c r="I215" s="11">
        <v>0</v>
      </c>
      <c r="J215" s="12">
        <v>0</v>
      </c>
      <c r="K215" s="19"/>
      <c r="L215" s="19"/>
      <c r="N215" s="50">
        <f t="shared" si="25"/>
        <v>540000</v>
      </c>
    </row>
    <row r="216" spans="1:14" ht="20.25" customHeight="1" thickBot="1">
      <c r="A216" s="63" t="s">
        <v>283</v>
      </c>
      <c r="B216" s="94"/>
      <c r="C216" s="97"/>
      <c r="D216" s="97"/>
      <c r="E216" s="47" t="s">
        <v>34</v>
      </c>
      <c r="F216" s="45">
        <v>1.13</v>
      </c>
      <c r="G216" s="46">
        <f>G$215*$F216/$F$215</f>
        <v>572957.7464788733</v>
      </c>
      <c r="H216" s="46">
        <f>H$215*$F216/$F$215</f>
        <v>0</v>
      </c>
      <c r="I216" s="46">
        <f>I$215*$F216/$F$215</f>
        <v>0</v>
      </c>
      <c r="J216" s="44">
        <f>J$215*$F216/$F$215</f>
        <v>0</v>
      </c>
      <c r="N216" s="50">
        <f t="shared" si="25"/>
        <v>572957.7</v>
      </c>
    </row>
    <row r="217" spans="1:14" ht="20.25" customHeight="1">
      <c r="A217" s="61" t="s">
        <v>333</v>
      </c>
      <c r="B217" s="94" t="s">
        <v>280</v>
      </c>
      <c r="C217" s="97" t="s">
        <v>332</v>
      </c>
      <c r="D217" s="97"/>
      <c r="E217" s="47" t="s">
        <v>32</v>
      </c>
      <c r="F217" s="45">
        <v>1</v>
      </c>
      <c r="G217" s="46">
        <f>G$218*$F217/$F$218</f>
        <v>507042.2535211268</v>
      </c>
      <c r="H217" s="46">
        <f>H$218*$F217/$F$218</f>
        <v>0</v>
      </c>
      <c r="I217" s="46">
        <f>I$218*$F217/$F$218</f>
        <v>0</v>
      </c>
      <c r="J217" s="44">
        <f>J$218*$F217/$F$218</f>
        <v>0</v>
      </c>
      <c r="N217" s="50">
        <f>ROUND(IF($N$8=1,$G217,IF($N$8=2,$H217,IF($N$8=3,$I217,IF($N$8=4,$J217,IF($N$8=5,$K217,IF($N$8=6,$L217)))))),1)</f>
        <v>507042.3</v>
      </c>
    </row>
    <row r="218" spans="1:14" s="3" customFormat="1" ht="20.25" customHeight="1">
      <c r="A218" s="61" t="s">
        <v>334</v>
      </c>
      <c r="B218" s="94"/>
      <c r="C218" s="97"/>
      <c r="D218" s="97"/>
      <c r="E218" s="90" t="s">
        <v>33</v>
      </c>
      <c r="F218" s="8">
        <v>1.065</v>
      </c>
      <c r="G218" s="11">
        <v>540000</v>
      </c>
      <c r="H218" s="11">
        <v>0</v>
      </c>
      <c r="I218" s="11">
        <v>0</v>
      </c>
      <c r="J218" s="12">
        <v>0</v>
      </c>
      <c r="K218" s="19"/>
      <c r="L218" s="19"/>
      <c r="N218" s="50">
        <f t="shared" si="25"/>
        <v>540000</v>
      </c>
    </row>
    <row r="219" spans="1:14" ht="20.25" customHeight="1" thickBot="1">
      <c r="A219" s="63" t="s">
        <v>335</v>
      </c>
      <c r="B219" s="96"/>
      <c r="C219" s="98"/>
      <c r="D219" s="98"/>
      <c r="E219" s="9" t="s">
        <v>34</v>
      </c>
      <c r="F219" s="10">
        <v>1.13</v>
      </c>
      <c r="G219" s="17">
        <f>G$218*$F219/$F$218</f>
        <v>572957.7464788733</v>
      </c>
      <c r="H219" s="17">
        <f>H$218*$F219/$F$218</f>
        <v>0</v>
      </c>
      <c r="I219" s="17">
        <f>I$218*$F219/$F$218</f>
        <v>0</v>
      </c>
      <c r="J219" s="18">
        <f>J$218*$F219/$F$218</f>
        <v>0</v>
      </c>
      <c r="N219" s="72">
        <f>ROUND(IF($N$8=1,$G219,IF($N$8=2,$H219,IF($N$8=3,$I219,IF($N$8=4,$J219,IF($N$8=5,$K219,IF($N$8=6,$L219)))))),1)</f>
        <v>572957.7</v>
      </c>
    </row>
    <row r="221" spans="1:15" ht="20.25" customHeight="1">
      <c r="A221" s="73"/>
      <c r="K221" s="74"/>
      <c r="L221" s="74"/>
      <c r="O221" s="75"/>
    </row>
    <row r="222" spans="1:15" ht="20.25" customHeight="1">
      <c r="A222" s="73"/>
      <c r="C222" s="91" t="s">
        <v>121</v>
      </c>
      <c r="D222" s="91"/>
      <c r="E222" s="91"/>
      <c r="F222" s="91"/>
      <c r="G222" s="91"/>
      <c r="H222" s="91"/>
      <c r="K222" s="74"/>
      <c r="L222" s="74"/>
      <c r="O222" s="75"/>
    </row>
    <row r="223" spans="1:15" ht="39.75" customHeight="1">
      <c r="A223" s="73"/>
      <c r="C223" s="112" t="s">
        <v>358</v>
      </c>
      <c r="D223" s="113"/>
      <c r="E223" s="113"/>
      <c r="F223" s="113"/>
      <c r="G223" s="113"/>
      <c r="H223" s="113"/>
      <c r="K223" s="74"/>
      <c r="L223" s="74"/>
      <c r="O223" s="75"/>
    </row>
    <row r="224" spans="1:15" ht="20.25" customHeight="1">
      <c r="A224" s="73"/>
      <c r="C224" s="111" t="s">
        <v>57</v>
      </c>
      <c r="D224" s="111"/>
      <c r="E224" s="111"/>
      <c r="F224" s="111"/>
      <c r="G224" s="111"/>
      <c r="H224" s="111"/>
      <c r="K224" s="74"/>
      <c r="L224" s="74"/>
      <c r="O224" s="75"/>
    </row>
    <row r="225" spans="1:15" ht="20.25" customHeight="1" thickBot="1">
      <c r="A225" s="73"/>
      <c r="K225" s="74"/>
      <c r="L225" s="74"/>
      <c r="O225" s="75"/>
    </row>
    <row r="226" spans="1:15" ht="45.75" customHeight="1">
      <c r="A226" s="73"/>
      <c r="C226" s="29" t="s">
        <v>122</v>
      </c>
      <c r="D226" s="30" t="s">
        <v>123</v>
      </c>
      <c r="E226" s="30" t="s">
        <v>124</v>
      </c>
      <c r="F226" s="31" t="s">
        <v>125</v>
      </c>
      <c r="G226" s="30" t="s">
        <v>126</v>
      </c>
      <c r="H226" s="32" t="s">
        <v>127</v>
      </c>
      <c r="K226" s="74"/>
      <c r="L226" s="74"/>
      <c r="O226" s="75"/>
    </row>
    <row r="227" spans="1:15" ht="20.25" customHeight="1">
      <c r="A227" s="23" t="s">
        <v>117</v>
      </c>
      <c r="C227" s="67">
        <v>1</v>
      </c>
      <c r="D227" s="24" t="s">
        <v>50</v>
      </c>
      <c r="E227" s="24" t="s">
        <v>51</v>
      </c>
      <c r="F227" s="33">
        <v>12818</v>
      </c>
      <c r="G227" s="55">
        <v>1.02</v>
      </c>
      <c r="H227" s="57">
        <f>F227*G227</f>
        <v>13074.36</v>
      </c>
      <c r="K227" s="74"/>
      <c r="L227" s="74"/>
      <c r="N227" s="76">
        <f>ROUND(F227,1)</f>
        <v>12818</v>
      </c>
      <c r="O227" s="75"/>
    </row>
    <row r="228" spans="1:15" ht="20.25" customHeight="1">
      <c r="A228" s="23" t="s">
        <v>118</v>
      </c>
      <c r="C228" s="67">
        <v>2</v>
      </c>
      <c r="D228" s="24" t="s">
        <v>128</v>
      </c>
      <c r="E228" s="24" t="s">
        <v>51</v>
      </c>
      <c r="F228" s="33">
        <v>10191</v>
      </c>
      <c r="G228" s="55">
        <v>1.03</v>
      </c>
      <c r="H228" s="57">
        <f>F228*G228</f>
        <v>10496.73</v>
      </c>
      <c r="K228" s="74"/>
      <c r="L228" s="74"/>
      <c r="N228" s="76">
        <f>ROUND(F228,1)</f>
        <v>10191</v>
      </c>
      <c r="O228" s="75"/>
    </row>
    <row r="229" spans="1:15" ht="20.25" customHeight="1">
      <c r="A229" s="23" t="s">
        <v>119</v>
      </c>
      <c r="C229" s="67">
        <v>3</v>
      </c>
      <c r="D229" s="24" t="s">
        <v>52</v>
      </c>
      <c r="E229" s="24" t="s">
        <v>53</v>
      </c>
      <c r="F229" s="33">
        <v>1864.44</v>
      </c>
      <c r="G229" s="55">
        <v>1.05</v>
      </c>
      <c r="H229" s="57">
        <f>F229*G229</f>
        <v>1957.662</v>
      </c>
      <c r="K229" s="74"/>
      <c r="L229" s="74"/>
      <c r="N229" s="76">
        <f>ROUND(F229,1)</f>
        <v>1864.4</v>
      </c>
      <c r="O229" s="75"/>
    </row>
    <row r="230" spans="1:15" ht="20.25" customHeight="1" thickBot="1">
      <c r="A230" s="23" t="s">
        <v>120</v>
      </c>
      <c r="C230" s="69">
        <v>4</v>
      </c>
      <c r="D230" s="26" t="s">
        <v>54</v>
      </c>
      <c r="E230" s="26" t="s">
        <v>51</v>
      </c>
      <c r="F230" s="34">
        <v>0</v>
      </c>
      <c r="G230" s="56">
        <v>0</v>
      </c>
      <c r="H230" s="71">
        <f>F230*G230</f>
        <v>0</v>
      </c>
      <c r="K230" s="74"/>
      <c r="L230" s="74"/>
      <c r="N230" s="76">
        <f>ROUND(F230,1)</f>
        <v>0</v>
      </c>
      <c r="O230" s="75"/>
    </row>
    <row r="231" spans="1:15" ht="20.25" customHeight="1">
      <c r="A231" s="73"/>
      <c r="K231" s="74"/>
      <c r="L231" s="74"/>
      <c r="O231" s="75"/>
    </row>
    <row r="232" spans="1:15" ht="20.25" customHeight="1">
      <c r="A232" s="73"/>
      <c r="C232" s="110" t="s">
        <v>268</v>
      </c>
      <c r="D232" s="110"/>
      <c r="E232" s="110"/>
      <c r="F232" s="110"/>
      <c r="G232" s="110"/>
      <c r="H232" s="110"/>
      <c r="K232" s="74"/>
      <c r="L232" s="74"/>
      <c r="O232" s="75"/>
    </row>
    <row r="233" spans="1:15" ht="36" customHeight="1">
      <c r="A233" s="73"/>
      <c r="C233" s="114" t="s">
        <v>358</v>
      </c>
      <c r="D233" s="115"/>
      <c r="E233" s="115"/>
      <c r="F233" s="115"/>
      <c r="G233" s="115"/>
      <c r="H233" s="115"/>
      <c r="K233" s="74"/>
      <c r="L233" s="74"/>
      <c r="O233" s="75"/>
    </row>
    <row r="234" spans="1:15" ht="20.25" customHeight="1">
      <c r="A234" s="73"/>
      <c r="C234" s="111" t="s">
        <v>57</v>
      </c>
      <c r="D234" s="111"/>
      <c r="E234" s="111"/>
      <c r="F234" s="111"/>
      <c r="G234" s="111"/>
      <c r="H234" s="111"/>
      <c r="K234" s="74"/>
      <c r="L234" s="74"/>
      <c r="O234" s="75"/>
    </row>
    <row r="235" spans="1:15" ht="20.25" customHeight="1" thickBot="1">
      <c r="A235" s="73"/>
      <c r="K235" s="74"/>
      <c r="L235" s="74"/>
      <c r="O235" s="75"/>
    </row>
    <row r="236" spans="1:15" ht="45.75" customHeight="1">
      <c r="A236" s="73"/>
      <c r="C236" s="29" t="s">
        <v>122</v>
      </c>
      <c r="D236" s="30" t="s">
        <v>123</v>
      </c>
      <c r="E236" s="30" t="s">
        <v>124</v>
      </c>
      <c r="F236" s="31" t="s">
        <v>125</v>
      </c>
      <c r="G236" s="30" t="s">
        <v>126</v>
      </c>
      <c r="H236" s="32" t="s">
        <v>127</v>
      </c>
      <c r="K236" s="74"/>
      <c r="L236" s="74"/>
      <c r="O236" s="75"/>
    </row>
    <row r="237" spans="1:15" ht="20.25" customHeight="1">
      <c r="A237" s="23" t="s">
        <v>269</v>
      </c>
      <c r="C237" s="67">
        <v>1</v>
      </c>
      <c r="D237" s="24" t="s">
        <v>50</v>
      </c>
      <c r="E237" s="24" t="s">
        <v>51</v>
      </c>
      <c r="F237" s="33">
        <v>12818</v>
      </c>
      <c r="G237" s="55">
        <v>1.02</v>
      </c>
      <c r="H237" s="57">
        <f>F237*G237</f>
        <v>13074.36</v>
      </c>
      <c r="K237" s="74"/>
      <c r="L237" s="74"/>
      <c r="N237" s="76">
        <f>ROUND(F237,1)</f>
        <v>12818</v>
      </c>
      <c r="O237" s="75"/>
    </row>
    <row r="238" spans="1:15" ht="20.25" customHeight="1">
      <c r="A238" s="23" t="s">
        <v>270</v>
      </c>
      <c r="C238" s="67">
        <v>2</v>
      </c>
      <c r="D238" s="24" t="s">
        <v>128</v>
      </c>
      <c r="E238" s="24" t="s">
        <v>51</v>
      </c>
      <c r="F238" s="33">
        <v>10191</v>
      </c>
      <c r="G238" s="55">
        <v>1.03</v>
      </c>
      <c r="H238" s="57">
        <f>F238*G238</f>
        <v>10496.73</v>
      </c>
      <c r="K238" s="74"/>
      <c r="L238" s="74"/>
      <c r="N238" s="76">
        <f>ROUND(F238,1)</f>
        <v>10191</v>
      </c>
      <c r="O238" s="75"/>
    </row>
    <row r="239" spans="1:15" ht="20.25" customHeight="1">
      <c r="A239" s="23" t="s">
        <v>271</v>
      </c>
      <c r="C239" s="67">
        <v>3</v>
      </c>
      <c r="D239" s="24" t="s">
        <v>52</v>
      </c>
      <c r="E239" s="24" t="s">
        <v>53</v>
      </c>
      <c r="F239" s="33">
        <v>1864.44</v>
      </c>
      <c r="G239" s="55">
        <v>1.05</v>
      </c>
      <c r="H239" s="57">
        <f>F239*G239</f>
        <v>1957.662</v>
      </c>
      <c r="K239" s="74"/>
      <c r="L239" s="74"/>
      <c r="N239" s="76">
        <f>ROUND(F239,1)</f>
        <v>1864.4</v>
      </c>
      <c r="O239" s="75"/>
    </row>
    <row r="240" spans="1:15" ht="20.25" customHeight="1" thickBot="1">
      <c r="A240" s="23" t="s">
        <v>272</v>
      </c>
      <c r="C240" s="69">
        <v>4</v>
      </c>
      <c r="D240" s="26" t="s">
        <v>54</v>
      </c>
      <c r="E240" s="26" t="s">
        <v>51</v>
      </c>
      <c r="F240" s="34">
        <v>0</v>
      </c>
      <c r="G240" s="56">
        <v>0</v>
      </c>
      <c r="H240" s="71">
        <f>F240*G240</f>
        <v>0</v>
      </c>
      <c r="K240" s="74"/>
      <c r="L240" s="74"/>
      <c r="N240" s="76">
        <f>ROUND(F240,1)</f>
        <v>0</v>
      </c>
      <c r="O240" s="75"/>
    </row>
    <row r="241" spans="1:15" ht="20.25" customHeight="1">
      <c r="A241" s="73"/>
      <c r="K241" s="74"/>
      <c r="L241" s="74"/>
      <c r="O241" s="75"/>
    </row>
    <row r="242" spans="1:15" ht="20.25" customHeight="1">
      <c r="A242" s="73"/>
      <c r="C242" s="110" t="s">
        <v>273</v>
      </c>
      <c r="D242" s="110"/>
      <c r="E242" s="110"/>
      <c r="F242" s="110"/>
      <c r="G242" s="110"/>
      <c r="H242" s="110"/>
      <c r="K242" s="74"/>
      <c r="L242" s="74"/>
      <c r="O242" s="75"/>
    </row>
    <row r="243" spans="1:15" ht="20.25" customHeight="1" thickBot="1">
      <c r="A243" s="73"/>
      <c r="K243" s="74"/>
      <c r="L243" s="74"/>
      <c r="O243" s="75"/>
    </row>
    <row r="244" spans="1:15" ht="45.75" customHeight="1">
      <c r="A244" s="73"/>
      <c r="C244" s="29" t="s">
        <v>122</v>
      </c>
      <c r="D244" s="30" t="s">
        <v>123</v>
      </c>
      <c r="E244" s="30" t="s">
        <v>124</v>
      </c>
      <c r="F244" s="31" t="s">
        <v>274</v>
      </c>
      <c r="G244" s="30" t="s">
        <v>126</v>
      </c>
      <c r="H244" s="32" t="s">
        <v>127</v>
      </c>
      <c r="K244" s="74"/>
      <c r="L244" s="74"/>
      <c r="O244" s="75"/>
    </row>
    <row r="245" spans="1:15" ht="20.25" customHeight="1">
      <c r="A245" s="23" t="s">
        <v>275</v>
      </c>
      <c r="C245" s="67">
        <v>1</v>
      </c>
      <c r="D245" s="24" t="s">
        <v>50</v>
      </c>
      <c r="E245" s="24" t="s">
        <v>51</v>
      </c>
      <c r="F245" s="77">
        <f>F227-F237</f>
        <v>0</v>
      </c>
      <c r="G245" s="78">
        <v>1.02</v>
      </c>
      <c r="H245" s="79">
        <f>F245*G245</f>
        <v>0</v>
      </c>
      <c r="K245" s="74"/>
      <c r="L245" s="74"/>
      <c r="N245" s="76">
        <f>ROUND(F245,1)</f>
        <v>0</v>
      </c>
      <c r="O245" s="75"/>
    </row>
    <row r="246" spans="1:15" ht="20.25" customHeight="1">
      <c r="A246" s="23" t="s">
        <v>276</v>
      </c>
      <c r="C246" s="67">
        <v>2</v>
      </c>
      <c r="D246" s="24" t="s">
        <v>128</v>
      </c>
      <c r="E246" s="24" t="s">
        <v>51</v>
      </c>
      <c r="F246" s="77">
        <f>F228-F238</f>
        <v>0</v>
      </c>
      <c r="G246" s="78">
        <v>1.03</v>
      </c>
      <c r="H246" s="79">
        <f>F246*G246</f>
        <v>0</v>
      </c>
      <c r="K246" s="74"/>
      <c r="L246" s="74"/>
      <c r="N246" s="76">
        <f>ROUND(F246,1)</f>
        <v>0</v>
      </c>
      <c r="O246" s="75"/>
    </row>
    <row r="247" spans="1:15" ht="20.25" customHeight="1">
      <c r="A247" s="23" t="s">
        <v>277</v>
      </c>
      <c r="C247" s="67">
        <v>3</v>
      </c>
      <c r="D247" s="24" t="s">
        <v>52</v>
      </c>
      <c r="E247" s="24" t="s">
        <v>53</v>
      </c>
      <c r="F247" s="77">
        <f>F229-F239</f>
        <v>0</v>
      </c>
      <c r="G247" s="78">
        <v>1.05</v>
      </c>
      <c r="H247" s="79">
        <f>F247*G247</f>
        <v>0</v>
      </c>
      <c r="K247" s="74"/>
      <c r="L247" s="74"/>
      <c r="N247" s="76">
        <f>ROUND(F247,1)</f>
        <v>0</v>
      </c>
      <c r="O247" s="75"/>
    </row>
    <row r="248" spans="1:15" ht="20.25" customHeight="1" thickBot="1">
      <c r="A248" s="23" t="s">
        <v>278</v>
      </c>
      <c r="C248" s="69">
        <v>4</v>
      </c>
      <c r="D248" s="26" t="s">
        <v>54</v>
      </c>
      <c r="E248" s="26" t="s">
        <v>51</v>
      </c>
      <c r="F248" s="82">
        <f>F230-F240</f>
        <v>0</v>
      </c>
      <c r="G248" s="80">
        <v>0</v>
      </c>
      <c r="H248" s="81">
        <f>F248*G248</f>
        <v>0</v>
      </c>
      <c r="K248" s="74"/>
      <c r="L248" s="74"/>
      <c r="N248" s="76">
        <f>ROUND(F248,1)</f>
        <v>0</v>
      </c>
      <c r="O248" s="75"/>
    </row>
    <row r="249" spans="1:15" ht="20.25" customHeight="1">
      <c r="A249" s="19"/>
      <c r="K249" s="74"/>
      <c r="L249" s="74"/>
      <c r="O249" s="75"/>
    </row>
    <row r="250" spans="1:15" ht="20.25" customHeight="1">
      <c r="A250" s="19"/>
      <c r="C250" s="91" t="s">
        <v>135</v>
      </c>
      <c r="D250" s="91"/>
      <c r="E250" s="91"/>
      <c r="F250" s="91"/>
      <c r="G250" s="91"/>
      <c r="H250" s="91"/>
      <c r="K250" s="74"/>
      <c r="L250" s="74"/>
      <c r="O250" s="75"/>
    </row>
    <row r="251" spans="1:15" ht="20.25" customHeight="1">
      <c r="A251" s="19"/>
      <c r="C251" s="92" t="s">
        <v>133</v>
      </c>
      <c r="D251" s="92"/>
      <c r="E251" s="92"/>
      <c r="F251" s="92"/>
      <c r="G251" s="92"/>
      <c r="H251" s="92"/>
      <c r="K251" s="74"/>
      <c r="L251" s="74"/>
      <c r="O251" s="75"/>
    </row>
    <row r="252" spans="1:15" ht="20.25" customHeight="1">
      <c r="A252" s="19"/>
      <c r="C252" s="111" t="s">
        <v>57</v>
      </c>
      <c r="D252" s="111"/>
      <c r="E252" s="111"/>
      <c r="F252" s="111"/>
      <c r="G252" s="111"/>
      <c r="H252" s="111"/>
      <c r="K252" s="74"/>
      <c r="L252" s="74"/>
      <c r="O252" s="75"/>
    </row>
    <row r="253" spans="1:15" ht="20.25" customHeight="1" thickBot="1">
      <c r="A253" s="19"/>
      <c r="C253" s="70"/>
      <c r="D253" s="70"/>
      <c r="E253" s="70"/>
      <c r="F253" s="70"/>
      <c r="G253" s="70"/>
      <c r="H253" s="70"/>
      <c r="K253" s="74"/>
      <c r="L253" s="74"/>
      <c r="O253" s="75"/>
    </row>
    <row r="254" spans="1:15" ht="28.5" customHeight="1" thickBot="1">
      <c r="A254" s="19"/>
      <c r="C254" s="37" t="s">
        <v>0</v>
      </c>
      <c r="D254" s="38" t="s">
        <v>136</v>
      </c>
      <c r="E254" s="38" t="s">
        <v>124</v>
      </c>
      <c r="F254" s="38"/>
      <c r="G254" s="38" t="s">
        <v>132</v>
      </c>
      <c r="H254" s="39"/>
      <c r="K254" s="74"/>
      <c r="L254" s="74"/>
      <c r="O254" s="75"/>
    </row>
    <row r="255" spans="1:15" ht="20.25" customHeight="1">
      <c r="A255" s="21" t="s">
        <v>130</v>
      </c>
      <c r="C255" s="40">
        <v>1</v>
      </c>
      <c r="D255" s="24" t="s">
        <v>137</v>
      </c>
      <c r="E255" s="68" t="s">
        <v>129</v>
      </c>
      <c r="F255" s="35"/>
      <c r="G255" s="42">
        <v>10</v>
      </c>
      <c r="H255" s="25"/>
      <c r="K255" s="74"/>
      <c r="L255" s="74"/>
      <c r="N255" s="51">
        <f>G255</f>
        <v>10</v>
      </c>
      <c r="O255" s="75"/>
    </row>
    <row r="256" spans="1:15" ht="20.25" customHeight="1" thickBot="1">
      <c r="A256" s="21" t="s">
        <v>131</v>
      </c>
      <c r="C256" s="41">
        <v>2</v>
      </c>
      <c r="D256" s="26" t="s">
        <v>134</v>
      </c>
      <c r="E256" s="22" t="s">
        <v>138</v>
      </c>
      <c r="F256" s="36"/>
      <c r="G256" s="43">
        <v>30000</v>
      </c>
      <c r="H256" s="27"/>
      <c r="K256" s="74"/>
      <c r="L256" s="74"/>
      <c r="N256" s="52">
        <f>G256</f>
        <v>30000</v>
      </c>
      <c r="O256" s="75"/>
    </row>
    <row r="257" spans="1:15" ht="20.25" customHeight="1">
      <c r="A257" s="19"/>
      <c r="K257" s="74"/>
      <c r="L257" s="74"/>
      <c r="O257" s="75"/>
    </row>
  </sheetData>
  <sheetProtection/>
  <mergeCells count="127">
    <mergeCell ref="D82:D89"/>
    <mergeCell ref="D57:D65"/>
    <mergeCell ref="B66:B73"/>
    <mergeCell ref="C66:C73"/>
    <mergeCell ref="D66:D73"/>
    <mergeCell ref="B74:B81"/>
    <mergeCell ref="C74:C81"/>
    <mergeCell ref="D74:D81"/>
    <mergeCell ref="C57:C65"/>
    <mergeCell ref="B82:B89"/>
    <mergeCell ref="C105:J105"/>
    <mergeCell ref="C106:J106"/>
    <mergeCell ref="C134:J134"/>
    <mergeCell ref="C135:J135"/>
    <mergeCell ref="C148:J148"/>
    <mergeCell ref="C161:J161"/>
    <mergeCell ref="C116:D118"/>
    <mergeCell ref="C119:D121"/>
    <mergeCell ref="C122:D124"/>
    <mergeCell ref="C125:I125"/>
    <mergeCell ref="C178:J178"/>
    <mergeCell ref="C194:J194"/>
    <mergeCell ref="B210:B213"/>
    <mergeCell ref="C210:D213"/>
    <mergeCell ref="B207:B209"/>
    <mergeCell ref="B204:B206"/>
    <mergeCell ref="C179:D181"/>
    <mergeCell ref="C207:D209"/>
    <mergeCell ref="C242:H242"/>
    <mergeCell ref="C250:H250"/>
    <mergeCell ref="C251:H251"/>
    <mergeCell ref="C252:H252"/>
    <mergeCell ref="C222:H222"/>
    <mergeCell ref="C223:H223"/>
    <mergeCell ref="C224:H224"/>
    <mergeCell ref="C232:H232"/>
    <mergeCell ref="C233:H233"/>
    <mergeCell ref="C234:H234"/>
    <mergeCell ref="B168:B170"/>
    <mergeCell ref="C168:D170"/>
    <mergeCell ref="C214:D216"/>
    <mergeCell ref="B182:B184"/>
    <mergeCell ref="C182:D184"/>
    <mergeCell ref="B185:B187"/>
    <mergeCell ref="C185:D187"/>
    <mergeCell ref="C201:D203"/>
    <mergeCell ref="B201:B203"/>
    <mergeCell ref="B198:B200"/>
    <mergeCell ref="C155:D157"/>
    <mergeCell ref="C145:D147"/>
    <mergeCell ref="C162:D164"/>
    <mergeCell ref="C165:D167"/>
    <mergeCell ref="B155:B157"/>
    <mergeCell ref="C195:D197"/>
    <mergeCell ref="B174:B176"/>
    <mergeCell ref="B188:B190"/>
    <mergeCell ref="C188:D190"/>
    <mergeCell ref="C177:J177"/>
    <mergeCell ref="B171:B173"/>
    <mergeCell ref="B179:B181"/>
    <mergeCell ref="B162:B164"/>
    <mergeCell ref="B165:B167"/>
    <mergeCell ref="C130:D133"/>
    <mergeCell ref="C204:D206"/>
    <mergeCell ref="C198:D200"/>
    <mergeCell ref="C171:D173"/>
    <mergeCell ref="C174:D176"/>
    <mergeCell ref="C152:D154"/>
    <mergeCell ref="B152:B154"/>
    <mergeCell ref="B149:B151"/>
    <mergeCell ref="C149:D151"/>
    <mergeCell ref="C107:D109"/>
    <mergeCell ref="C110:D112"/>
    <mergeCell ref="C113:D115"/>
    <mergeCell ref="B116:B118"/>
    <mergeCell ref="B119:B121"/>
    <mergeCell ref="C126:D129"/>
    <mergeCell ref="D90:D97"/>
    <mergeCell ref="B130:B133"/>
    <mergeCell ref="B107:B109"/>
    <mergeCell ref="B158:B160"/>
    <mergeCell ref="C158:D160"/>
    <mergeCell ref="B142:B144"/>
    <mergeCell ref="C142:D144"/>
    <mergeCell ref="B145:B147"/>
    <mergeCell ref="C101:D104"/>
    <mergeCell ref="B98:B100"/>
    <mergeCell ref="B101:B104"/>
    <mergeCell ref="C82:C89"/>
    <mergeCell ref="B214:B216"/>
    <mergeCell ref="C90:C97"/>
    <mergeCell ref="B90:B97"/>
    <mergeCell ref="B110:B112"/>
    <mergeCell ref="B122:B124"/>
    <mergeCell ref="B191:B193"/>
    <mergeCell ref="C191:D193"/>
    <mergeCell ref="B195:B197"/>
    <mergeCell ref="C42:C52"/>
    <mergeCell ref="D9:D19"/>
    <mergeCell ref="D53:D56"/>
    <mergeCell ref="B136:B138"/>
    <mergeCell ref="C136:D138"/>
    <mergeCell ref="B139:B141"/>
    <mergeCell ref="C139:D141"/>
    <mergeCell ref="B126:B129"/>
    <mergeCell ref="B113:B115"/>
    <mergeCell ref="D98:D100"/>
    <mergeCell ref="C53:C56"/>
    <mergeCell ref="B57:B65"/>
    <mergeCell ref="C98:C100"/>
    <mergeCell ref="D20:D30"/>
    <mergeCell ref="B3:I3"/>
    <mergeCell ref="B31:B41"/>
    <mergeCell ref="D31:D41"/>
    <mergeCell ref="D42:D52"/>
    <mergeCell ref="C31:C41"/>
    <mergeCell ref="B42:B52"/>
    <mergeCell ref="B1:I1"/>
    <mergeCell ref="B2:I2"/>
    <mergeCell ref="B4:I4"/>
    <mergeCell ref="B9:B19"/>
    <mergeCell ref="C9:C19"/>
    <mergeCell ref="B217:B219"/>
    <mergeCell ref="C217:D219"/>
    <mergeCell ref="B20:B30"/>
    <mergeCell ref="C20:C30"/>
    <mergeCell ref="B53:B56"/>
  </mergeCells>
  <dataValidations count="1">
    <dataValidation allowBlank="1" showErrorMessage="1" sqref="A227:A230 A237:A240 A245:A248"/>
  </dataValidations>
  <printOptions/>
  <pageMargins left="0.43" right="0.24" top="0.36" bottom="0.4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AdminPV</dc:creator>
  <cp:keywords/>
  <dc:description/>
  <cp:lastModifiedBy>OS</cp:lastModifiedBy>
  <cp:lastPrinted>2020-03-18T08:47:32Z</cp:lastPrinted>
  <dcterms:created xsi:type="dcterms:W3CDTF">2020-02-19T02:20:46Z</dcterms:created>
  <dcterms:modified xsi:type="dcterms:W3CDTF">2021-11-15T10:50:02Z</dcterms:modified>
  <cp:category/>
  <cp:version/>
  <cp:contentType/>
  <cp:contentStatus/>
</cp:coreProperties>
</file>